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9150"/>
  </bookViews>
  <sheets>
    <sheet name="สรุปผลการจัดซื้อ 2562" sheetId="11" r:id="rId1"/>
    <sheet name="รายงานให้อธิการ" sheetId="6" r:id="rId2"/>
    <sheet name="รายงานไตรมาส 1" sheetId="5" state="hidden" r:id="rId3"/>
    <sheet name="สรุป (2)" sheetId="4" state="hidden" r:id="rId4"/>
    <sheet name="Sheet1" sheetId="1" r:id="rId5"/>
    <sheet name="Sheet2" sheetId="2" r:id="rId6"/>
    <sheet name="Sheet3" sheetId="3" r:id="rId7"/>
    <sheet name="Sheet4" sheetId="7" r:id="rId8"/>
    <sheet name="Sheet5" sheetId="8" r:id="rId9"/>
    <sheet name="Sheet6" sheetId="9" r:id="rId10"/>
    <sheet name="Sheet7" sheetId="10" r:id="rId11"/>
  </sheets>
  <externalReferences>
    <externalReference r:id="rId12"/>
  </externalReferences>
  <definedNames>
    <definedName name="_xlnm.Print_Area" localSheetId="1">รายงานให้อธิการ!$A$1:$P$63</definedName>
    <definedName name="_xlnm.Print_Area" localSheetId="3">'สรุป (2)'!$A$1:$U$77</definedName>
    <definedName name="_xlnm.Print_Area" localSheetId="0">'สรุปผลการจัดซื้อ 2562'!$A$1:$P$63</definedName>
    <definedName name="_xlnm.Print_Titles" localSheetId="2">'รายงานไตรมาส 1'!$4:$5</definedName>
    <definedName name="_xlnm.Print_Titles" localSheetId="1">รายงานให้อธิการ!$4:$5</definedName>
    <definedName name="_xlnm.Print_Titles" localSheetId="3">'สรุป (2)'!$4:$5</definedName>
    <definedName name="_xlnm.Print_Titles" localSheetId="0">'สรุปผลการจัดซื้อ 2562'!$4:$5</definedName>
  </definedNames>
  <calcPr calcId="145621"/>
</workbook>
</file>

<file path=xl/calcChain.xml><?xml version="1.0" encoding="utf-8"?>
<calcChain xmlns="http://schemas.openxmlformats.org/spreadsheetml/2006/main">
  <c r="G63" i="11" l="1"/>
  <c r="F63" i="11"/>
  <c r="H62" i="11"/>
  <c r="H61" i="11"/>
  <c r="H60" i="11"/>
  <c r="H59" i="11"/>
  <c r="H58" i="11"/>
  <c r="H57" i="11"/>
  <c r="E56" i="11"/>
  <c r="E63" i="11" s="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6" i="11" l="1"/>
  <c r="H63" i="11" s="1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1" i="10"/>
  <c r="G63" i="6"/>
  <c r="F58" i="9"/>
  <c r="H51" i="8"/>
  <c r="H58" i="8" s="1"/>
  <c r="F63" i="6" l="1"/>
  <c r="H101" i="7" l="1"/>
  <c r="H71" i="7"/>
  <c r="H70" i="7"/>
  <c r="H69" i="7" s="1"/>
  <c r="H68" i="7" s="1"/>
  <c r="H27" i="7"/>
  <c r="H26" i="7" s="1"/>
  <c r="H23" i="7"/>
  <c r="E95" i="7"/>
  <c r="E65" i="7"/>
  <c r="E64" i="7"/>
  <c r="E63" i="7" s="1"/>
  <c r="E62" i="7" s="1"/>
  <c r="E21" i="7"/>
  <c r="E20" i="7" s="1"/>
  <c r="E19" i="7" s="1"/>
  <c r="E18" i="7" s="1"/>
  <c r="E15" i="7"/>
  <c r="E95" i="2"/>
  <c r="E65" i="2"/>
  <c r="E64" i="2" s="1"/>
  <c r="E63" i="2" s="1"/>
  <c r="E62" i="2" s="1"/>
  <c r="E21" i="2"/>
  <c r="E20" i="2" s="1"/>
  <c r="E19" i="2" s="1"/>
  <c r="E18" i="2" s="1"/>
  <c r="E15" i="2"/>
  <c r="E56" i="6"/>
  <c r="E63" i="6" s="1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4" i="3"/>
  <c r="E63" i="3" s="1"/>
  <c r="E62" i="3" s="1"/>
  <c r="E61" i="3" s="1"/>
  <c r="E20" i="3"/>
  <c r="E19" i="3" s="1"/>
  <c r="E18" i="3" s="1"/>
  <c r="E17" i="3" s="1"/>
  <c r="E14" i="3"/>
  <c r="H62" i="6" l="1"/>
  <c r="H61" i="6"/>
  <c r="H60" i="6"/>
  <c r="H59" i="6"/>
  <c r="H58" i="6"/>
  <c r="H57" i="6"/>
  <c r="H56" i="6"/>
  <c r="H63" i="6" s="1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5" i="6"/>
  <c r="H29" i="6" l="1"/>
  <c r="H28" i="6"/>
  <c r="H27" i="6"/>
  <c r="H26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F78" i="5" l="1"/>
  <c r="G78" i="5"/>
  <c r="H78" i="5"/>
  <c r="E78" i="5"/>
  <c r="E74" i="5"/>
  <c r="E73" i="5" s="1"/>
  <c r="E72" i="5" s="1"/>
  <c r="E71" i="5" s="1"/>
  <c r="E31" i="5"/>
  <c r="E30" i="5" s="1"/>
  <c r="E29" i="5" s="1"/>
  <c r="E28" i="5" s="1"/>
  <c r="E25" i="5"/>
  <c r="H75" i="5"/>
  <c r="H76" i="5"/>
  <c r="H77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33" i="5"/>
  <c r="H34" i="5"/>
  <c r="H35" i="5"/>
  <c r="H32" i="5"/>
  <c r="H27" i="5"/>
  <c r="H26" i="5"/>
  <c r="H13" i="5"/>
  <c r="H14" i="5"/>
  <c r="H15" i="5"/>
  <c r="H16" i="5"/>
  <c r="H17" i="5"/>
  <c r="H18" i="5"/>
  <c r="H19" i="5"/>
  <c r="H20" i="5"/>
  <c r="H21" i="5"/>
  <c r="H22" i="5"/>
  <c r="H23" i="5"/>
  <c r="H24" i="5"/>
  <c r="H12" i="5"/>
  <c r="P74" i="5"/>
  <c r="P73" i="5" s="1"/>
  <c r="P72" i="5" s="1"/>
  <c r="P71" i="5" s="1"/>
  <c r="O74" i="5"/>
  <c r="M74" i="5"/>
  <c r="M73" i="5" s="1"/>
  <c r="M72" i="5" s="1"/>
  <c r="M71" i="5" s="1"/>
  <c r="G74" i="5"/>
  <c r="H74" i="5" s="1"/>
  <c r="F74" i="5"/>
  <c r="D74" i="5"/>
  <c r="O73" i="5"/>
  <c r="F73" i="5"/>
  <c r="D73" i="5"/>
  <c r="D72" i="5" s="1"/>
  <c r="D71" i="5" s="1"/>
  <c r="O72" i="5"/>
  <c r="O71" i="5" s="1"/>
  <c r="F72" i="5"/>
  <c r="F71" i="5" s="1"/>
  <c r="P31" i="5"/>
  <c r="P30" i="5" s="1"/>
  <c r="P29" i="5" s="1"/>
  <c r="P28" i="5" s="1"/>
  <c r="O31" i="5"/>
  <c r="O30" i="5" s="1"/>
  <c r="O29" i="5" s="1"/>
  <c r="O28" i="5" s="1"/>
  <c r="N31" i="5"/>
  <c r="M31" i="5"/>
  <c r="M30" i="5" s="1"/>
  <c r="M29" i="5" s="1"/>
  <c r="M28" i="5" s="1"/>
  <c r="G31" i="5"/>
  <c r="F31" i="5"/>
  <c r="F30" i="5" s="1"/>
  <c r="F29" i="5" s="1"/>
  <c r="F28" i="5" s="1"/>
  <c r="D31" i="5"/>
  <c r="D30" i="5" s="1"/>
  <c r="D29" i="5" s="1"/>
  <c r="D28" i="5" s="1"/>
  <c r="N30" i="5"/>
  <c r="G30" i="5"/>
  <c r="G29" i="5" s="1"/>
  <c r="G28" i="5" s="1"/>
  <c r="N29" i="5"/>
  <c r="N28" i="5" s="1"/>
  <c r="Q25" i="5"/>
  <c r="P25" i="5"/>
  <c r="O25" i="5"/>
  <c r="N25" i="5"/>
  <c r="M25" i="5"/>
  <c r="G25" i="5"/>
  <c r="F25" i="5"/>
  <c r="D25" i="5"/>
  <c r="P11" i="5"/>
  <c r="O11" i="5"/>
  <c r="N11" i="5"/>
  <c r="M11" i="5"/>
  <c r="G11" i="5"/>
  <c r="F11" i="5"/>
  <c r="F10" i="5" s="1"/>
  <c r="F9" i="5" s="1"/>
  <c r="F8" i="5" s="1"/>
  <c r="E11" i="5"/>
  <c r="E10" i="5" s="1"/>
  <c r="E9" i="5" s="1"/>
  <c r="E8" i="5" s="1"/>
  <c r="E7" i="5" s="1"/>
  <c r="E6" i="5" s="1"/>
  <c r="D11" i="5"/>
  <c r="D10" i="5"/>
  <c r="D9" i="5" s="1"/>
  <c r="D8" i="5" s="1"/>
  <c r="O10" i="5" l="1"/>
  <c r="O9" i="5" s="1"/>
  <c r="O8" i="5" s="1"/>
  <c r="G10" i="5"/>
  <c r="G9" i="5" s="1"/>
  <c r="G8" i="5" s="1"/>
  <c r="P10" i="5"/>
  <c r="P9" i="5" s="1"/>
  <c r="P8" i="5" s="1"/>
  <c r="N10" i="5"/>
  <c r="N9" i="5" s="1"/>
  <c r="N8" i="5" s="1"/>
  <c r="N7" i="5" s="1"/>
  <c r="N6" i="5" s="1"/>
  <c r="P7" i="5"/>
  <c r="P6" i="5" s="1"/>
  <c r="F7" i="5"/>
  <c r="F6" i="5" s="1"/>
  <c r="D7" i="5"/>
  <c r="D6" i="5" s="1"/>
  <c r="O7" i="5"/>
  <c r="O6" i="5" s="1"/>
  <c r="M10" i="5"/>
  <c r="M9" i="5" s="1"/>
  <c r="M8" i="5" s="1"/>
  <c r="M7" i="5" s="1"/>
  <c r="M6" i="5" s="1"/>
  <c r="G73" i="5"/>
  <c r="M74" i="4"/>
  <c r="M73" i="4" s="1"/>
  <c r="M72" i="4" s="1"/>
  <c r="M71" i="4" s="1"/>
  <c r="L74" i="4"/>
  <c r="L73" i="4" s="1"/>
  <c r="L72" i="4" s="1"/>
  <c r="L71" i="4" s="1"/>
  <c r="K74" i="4"/>
  <c r="K73" i="4" s="1"/>
  <c r="K72" i="4" s="1"/>
  <c r="K71" i="4" s="1"/>
  <c r="J74" i="4"/>
  <c r="J73" i="4" s="1"/>
  <c r="J72" i="4" s="1"/>
  <c r="J71" i="4" s="1"/>
  <c r="F74" i="4"/>
  <c r="F73" i="4" s="1"/>
  <c r="F72" i="4" s="1"/>
  <c r="F71" i="4" s="1"/>
  <c r="E74" i="4"/>
  <c r="E73" i="4" s="1"/>
  <c r="E72" i="4" s="1"/>
  <c r="E71" i="4" s="1"/>
  <c r="D74" i="4"/>
  <c r="C74" i="4"/>
  <c r="C73" i="4" s="1"/>
  <c r="C72" i="4" s="1"/>
  <c r="C71" i="4" s="1"/>
  <c r="D73" i="4"/>
  <c r="M31" i="4"/>
  <c r="M30" i="4" s="1"/>
  <c r="M29" i="4" s="1"/>
  <c r="M28" i="4" s="1"/>
  <c r="L31" i="4"/>
  <c r="L30" i="4" s="1"/>
  <c r="L29" i="4" s="1"/>
  <c r="L28" i="4" s="1"/>
  <c r="K31" i="4"/>
  <c r="K30" i="4" s="1"/>
  <c r="K29" i="4" s="1"/>
  <c r="K28" i="4" s="1"/>
  <c r="J31" i="4"/>
  <c r="J30" i="4" s="1"/>
  <c r="J29" i="4" s="1"/>
  <c r="J28" i="4" s="1"/>
  <c r="F31" i="4"/>
  <c r="F30" i="4" s="1"/>
  <c r="F29" i="4" s="1"/>
  <c r="F28" i="4" s="1"/>
  <c r="E31" i="4"/>
  <c r="E30" i="4" s="1"/>
  <c r="E29" i="4" s="1"/>
  <c r="E28" i="4" s="1"/>
  <c r="D31" i="4"/>
  <c r="D30" i="4" s="1"/>
  <c r="C31" i="4"/>
  <c r="C30" i="4" s="1"/>
  <c r="C29" i="4" s="1"/>
  <c r="C28" i="4" s="1"/>
  <c r="N25" i="4"/>
  <c r="M25" i="4"/>
  <c r="L25" i="4"/>
  <c r="K25" i="4"/>
  <c r="J25" i="4"/>
  <c r="F25" i="4"/>
  <c r="E25" i="4"/>
  <c r="D25" i="4"/>
  <c r="C25" i="4"/>
  <c r="M11" i="4"/>
  <c r="L11" i="4"/>
  <c r="K11" i="4"/>
  <c r="J11" i="4"/>
  <c r="J10" i="4" s="1"/>
  <c r="J9" i="4" s="1"/>
  <c r="J8" i="4" s="1"/>
  <c r="F11" i="4"/>
  <c r="F10" i="4" s="1"/>
  <c r="F9" i="4" s="1"/>
  <c r="F8" i="4" s="1"/>
  <c r="E11" i="4"/>
  <c r="E10" i="4" s="1"/>
  <c r="E9" i="4" s="1"/>
  <c r="E8" i="4" s="1"/>
  <c r="D11" i="4"/>
  <c r="D10" i="4" s="1"/>
  <c r="C11" i="4"/>
  <c r="C10" i="4" s="1"/>
  <c r="M10" i="4"/>
  <c r="M9" i="4" s="1"/>
  <c r="M8" i="4" s="1"/>
  <c r="M7" i="4" s="1"/>
  <c r="M6" i="4" s="1"/>
  <c r="L10" i="4"/>
  <c r="L9" i="4" s="1"/>
  <c r="L8" i="4" s="1"/>
  <c r="L7" i="4" s="1"/>
  <c r="L6" i="4" s="1"/>
  <c r="K10" i="4"/>
  <c r="K9" i="4" s="1"/>
  <c r="K8" i="4" s="1"/>
  <c r="K7" i="4" s="1"/>
  <c r="K6" i="4" s="1"/>
  <c r="H73" i="5" l="1"/>
  <c r="G72" i="5"/>
  <c r="J7" i="4"/>
  <c r="J6" i="4" s="1"/>
  <c r="F7" i="4"/>
  <c r="F6" i="4" s="1"/>
  <c r="E7" i="4"/>
  <c r="E6" i="4" s="1"/>
  <c r="D72" i="4"/>
  <c r="D71" i="4" s="1"/>
  <c r="D29" i="4"/>
  <c r="D28" i="4" s="1"/>
  <c r="D9" i="4"/>
  <c r="D8" i="4" s="1"/>
  <c r="C9" i="4"/>
  <c r="C8" i="4" s="1"/>
  <c r="C7" i="4" s="1"/>
  <c r="C6" i="4" s="1"/>
  <c r="H72" i="5" l="1"/>
  <c r="G71" i="5"/>
  <c r="D7" i="4"/>
  <c r="D6" i="4" s="1"/>
  <c r="H71" i="5" l="1"/>
  <c r="G7" i="5"/>
  <c r="G6" i="5" s="1"/>
</calcChain>
</file>

<file path=xl/sharedStrings.xml><?xml version="1.0" encoding="utf-8"?>
<sst xmlns="http://schemas.openxmlformats.org/spreadsheetml/2006/main" count="1363" uniqueCount="319">
  <si>
    <t>มหาวิทยาลัยราชภัฏเชียงราย</t>
  </si>
  <si>
    <t>แผนงาน- ผลผลิต/โครงการ-</t>
  </si>
  <si>
    <t>รหัสงบประมาณปี 62</t>
  </si>
  <si>
    <t>งบประมาณ ตามพรบ.</t>
  </si>
  <si>
    <t>งบประมาณหลังโอนเปลี่ยนแปลง</t>
  </si>
  <si>
    <t>การสำรองเงิน</t>
  </si>
  <si>
    <t>ใบสั่งซื้อ/สัญญา</t>
  </si>
  <si>
    <t>งบที่ใช้ไป</t>
  </si>
  <si>
    <t>คงเหลือ</t>
  </si>
  <si>
    <t>กิจกรรม-งบรายจ่าย-รายการ</t>
  </si>
  <si>
    <t>จำนวนเงิน(บาท)</t>
  </si>
  <si>
    <t>(%)</t>
  </si>
  <si>
    <t>รวมทั้งสิ้น</t>
  </si>
  <si>
    <t>แผนงาน : แผนงานพื้นฐานด้านการพัฒนาและเสริมสร้างศักยภาพคน</t>
  </si>
  <si>
    <t>ผลผลิต : ผู้สำเร็จการศึกษาด้านสังคมศาสตร์</t>
  </si>
  <si>
    <t>20129 39001</t>
  </si>
  <si>
    <t>กิจกรรม : จัดการเรียนการสอนด้านสังคมศาสตร์</t>
  </si>
  <si>
    <t xml:space="preserve"> - งบลงทุน</t>
  </si>
  <si>
    <t>1. ครุภัณฑ์ที่มีราคาต่อหน่วยต่ำกว่า 1 ล้านบาท</t>
  </si>
  <si>
    <t>20129 39001 110000</t>
  </si>
  <si>
    <t>1) ชุดเครื่องเสียงประจำห้องเรียนขนาด 120 วัตต์ ตำบลบ้านดู่ อำเภอเมืองเชียงราย จังหวัดเชียงราย</t>
  </si>
  <si>
    <t>20129 39001 110001</t>
  </si>
  <si>
    <t>2) ชุดเครื่องเสียงประจำห้องเรียนขนาด 60 วัตต์ ตำบลบ้านดู่ อำเภอเมืองเชียงราย จังหวัดเชียงราย</t>
  </si>
  <si>
    <t>20129 39001 110002</t>
  </si>
  <si>
    <t>3) ชุดระบบภาพประจำห้องเรียนและห้องบรรยาย ตำบลบ้านดู่ อำเภอเมืองเชียงราย จังหวัดเชียงราย</t>
  </si>
  <si>
    <t>20129 39001 110003</t>
  </si>
  <si>
    <t>4) ชุดเครื่องเสียงประจำห้องเรียนและห้องบรรยาย ตำบลบ้านดู่ อำเภอเมืองเชียงราย จังหวัดเชียงราย</t>
  </si>
  <si>
    <t>20129 39001 110004</t>
  </si>
  <si>
    <t>5) ชุดฝึกปฏิบัติการผลิตรายการโทรทัศน์ดิจิทัล ตำบลบ้านดู่ อำเภอเมืองเชียงราย จังหวัดเชียงราย</t>
  </si>
  <si>
    <t>20129 39001 110005</t>
  </si>
  <si>
    <t>6) โต๊ะพร้อมม้านั่งอเนกประสงค์ ไฟเบอร์กลาส ตำบลบ้านดู่ อำเภอเมืองเชียงราย จังหวัดเชียงราย</t>
  </si>
  <si>
    <t>20129 39001 110006</t>
  </si>
  <si>
    <t>7) เครื่องปรับอากาศแบบแยกส่วนชนิดตั้งพื้นหรือชนิดแขวน (มีระบบฟอกอากาศ) ขนาด 18,000 บีทียู ตำบลบ้านดู่ อำเภอเมืองเชียงราย จังหวัดเชียงราย</t>
  </si>
  <si>
    <t>20129 39001 110007</t>
  </si>
  <si>
    <t>8) เครื่องปรับอากาศแบบแยกส่วนชนิดตั้งพื้นหรือชนิดแขวน (มีระบบฟอกอากาศ) ขนาด 24,000 บีทียู ตำบลบ้านดู่ อำเภอเมืองเชียงราย จังหวัดเชียงราย</t>
  </si>
  <si>
    <t>20129 39001 110008</t>
  </si>
  <si>
    <t>9) เครื่องปรับอากาศแบบแยกส่วนชนิดตั้งพื้นหรือชนิดแขวน (มีระบบฟอกอากาศ) ขนาด 32,000 บีทียู ตำบลบ้านดู่ อำเภอเมืองเชียงราย จังหวัดเชียงราย</t>
  </si>
  <si>
    <t>20129 39001 110009</t>
  </si>
  <si>
    <t>10) เครื่องปรับอากาศแบบแยกส่วนชนิดตั้งพื้นหรือชนิดแขวน (มีระบบฟอกอากาศ) ขนาด 36,000 บีทียู ตำบลบ้านดู่ อำเภอเมืองเชียงราย จังหวัดเชียงราย</t>
  </si>
  <si>
    <t>20129 39001 110010</t>
  </si>
  <si>
    <t>11) เครื่องปรับอากาศแบบแยกส่วนชนิดติดฝังฝ้าแบบสี่ทิศทางขนาด 36,000 บีทียู ตำบลบ้านดู่ อำเภอเมืองเชียงราย จังหวัดเชียงราย</t>
  </si>
  <si>
    <t>20129 39001 110011</t>
  </si>
  <si>
    <t>12) เครื่องปรับอากาศแบบแยกส่วนชนิดตั้งพื้นหรือชนิดแขวน (มีระบบฟอกอากาศ) ขนาด 44,000 บีทียู ตำบลบ้านดู่ อำเภอเมืองเชียงราย จังหวัดเชียงราย</t>
  </si>
  <si>
    <t>20129 39001 110012</t>
  </si>
  <si>
    <t>13) เครื่องปรับอากาศแบบแยกส่วนชนิดติดผนัง ขนาด 9,000 บีทียู ตำบลบ้านดู่ อำเภอเมืองเชียงราย จังหวัดเชียงราย</t>
  </si>
  <si>
    <t>20129 39001 110013</t>
  </si>
  <si>
    <t>2. สิ่งก่อสร้างที่มีราคาต่อหน่วยต่ำกว่า 10 ล้านบาท</t>
  </si>
  <si>
    <t>20129 39001 410000</t>
  </si>
  <si>
    <t>1) ปรับปรุงอาคารฝึกปฏิบัติการการโรงแรมและการท่องเที่ยว ตำบลบ้านดู่ อำเภอเมืองเชียงราย จังหวัดเชียงราย</t>
  </si>
  <si>
    <t>20129 39001 410001</t>
  </si>
  <si>
    <t>2) ค่าก่อสร้างอาคารหอพักราชภัฏรวมใจ 1 ตำบลบ้านดู่ อำเภอเมืองเชียงราย จังหวัดเชียงราย</t>
  </si>
  <si>
    <t>20129 39001 420001</t>
  </si>
  <si>
    <t>ผลผลิต : ผู้สำเร็จการศึกษาด้านวิทยาศาสตร์และเทคโนโลยี</t>
  </si>
  <si>
    <t>กิจกรรม : จัดการเรียนการสอนด้านวิทยาศาสตร์และเทคโนโลยี</t>
  </si>
  <si>
    <t>1) กล้องจุลทรรศน์ ชนิด 2 กระบอกตา ตำบลบ้านดู่ อำเภอเมืองเชียงราย จังหวัดเชียงราย</t>
  </si>
  <si>
    <t>20129 39006 110001</t>
  </si>
  <si>
    <t>2) ชุดกล้องจุลทรรศน์ พร้อมจอภาพ ตำบลบ้านดู่ อำเภอเมืองเชียงรายจังหวัดเชียงราย</t>
  </si>
  <si>
    <t>20129 39006 110002</t>
  </si>
  <si>
    <t>3) กล้องจุลทรรศน์ แบบสเตอริโอชนิด 2 กระบอกตา ตำบลบ้านดู่ อำเภอเมืองเชียงราย จังหวัดเชียงราย</t>
  </si>
  <si>
    <t>20129 39006 110003</t>
  </si>
  <si>
    <t>4) เครื่องวัดการดูดกลืนแสง (Spectrophotometer) ตำบลบ้านดู่ อำเภอเมืองเชียงราย จังหวัดเชียงราย</t>
  </si>
  <si>
    <t>2012939006110004</t>
  </si>
  <si>
    <t>5) เครื่องให้ความร้อนและกวนสารละลาย (Hot plate and Stirrer) ตำบลบ้านดู่  อำเภอเมืองเชียงราย จังหวัดเชียงราย</t>
  </si>
  <si>
    <t>2012939006110005</t>
  </si>
  <si>
    <t>6) เครื่องวัดความเป็นกรดด่าง (pHmeter) ตำบลบ้านดู่ อำเภอเมืองเชียงราย จังหวัดเชียงราย</t>
  </si>
  <si>
    <t>20129 39006 110006</t>
  </si>
  <si>
    <t>7) เครื่องชั่ง ทศนิยม 2 ตำแหน่ง ตำบลบ้านดู่ อำเภอเมืองเชียงราย จังหวัดเชียงราย</t>
  </si>
  <si>
    <t>20129 39006 110007</t>
  </si>
  <si>
    <t>8) ตู้ควบคุมอุณหภูมิต่ำ 4 องศาเซลเซียส ตำบลบ้านดู่ อำเภอเมืองเชียงราย จังหวัดเชียงราย</t>
  </si>
  <si>
    <t>20129 39006 110008</t>
  </si>
  <si>
    <t>9) ตู้อบลมร้อน ขนาด 110 ลิตร (Hotair oven) ตำบลบ้านดู่ อำเภอเมืองเชียงราย จังหวัดเชียงราย</t>
  </si>
  <si>
    <t>20129 39006 110009</t>
  </si>
  <si>
    <t>10) อ่างควบคุมอุณหภูมิแบบเขย่า ตำบลบ้านดู่ อำเภอเมืองเชียงราย จังหวัดเชียงราย</t>
  </si>
  <si>
    <t>20129 39006 110010</t>
  </si>
  <si>
    <t>11) ชุดกลั่นแอลกอฮอล์ ตำบลบ้านดู่ อำเภอเมืองเชียงราย จังหวัดเชียงราย</t>
  </si>
  <si>
    <t>20129 39006 110011</t>
  </si>
  <si>
    <t>12) เครื่องชั่งทศนิยม 4 ตำแหน่ง ตำบลบ้านดู่ อำเภอเมืองเชียงราย จังหวัดเชียงราย</t>
  </si>
  <si>
    <t>20129 39006 110012</t>
  </si>
  <si>
    <t>13) ชุดการแยกสารผสม ตำบลบ้านดู่อำเภอเมืองเชียงราย จังหวัดเชียงราย</t>
  </si>
  <si>
    <t>20129 39006 110013</t>
  </si>
  <si>
    <t>14) ชุดไมโครปิเปต ตำบลบ้านดู่ อำเภอเมืองเชียงราย จังหวัดเชียงราย</t>
  </si>
  <si>
    <t>20129 39006 110014</t>
  </si>
  <si>
    <t>15) ชุดกรองสาร ตำบลบ้านดู่ อำเภอเมืองเชียงราย จังหวัดเชียงราย</t>
  </si>
  <si>
    <t>20129 39006 110015</t>
  </si>
  <si>
    <t>16) ชุดการไทเทรต ตำบลบ้านดู่ อำเภอเมืองเชียงราย จังหวัดเชียงราย</t>
  </si>
  <si>
    <t>20129 39006 110016</t>
  </si>
  <si>
    <t>17) ชุดการหาค่าความร้อน ตำบลบ้านดู่ อำเภอเมืองเชียงราย จังหวัดเชียงราย</t>
  </si>
  <si>
    <t>20129 39006 110017</t>
  </si>
  <si>
    <t>18) ชุดทดลองกฎการเคลื่อนที่ของนิวตัน ตำบลบ้านดู่ อำเภอเมืองเชียงราย จังหวัดเชียงราย</t>
  </si>
  <si>
    <t>20129 39006 110018</t>
  </si>
  <si>
    <t>19) ชุดทดลองสัมประสิทธิ์ของความเสียดทาน ตำบลบ้านดู่ อำเภอเมืองเชียงราย จังหวัดเชียงราย</t>
  </si>
  <si>
    <t>20129 39006 110019</t>
  </si>
  <si>
    <t>20) ชุดทดลองโมเมนตัมเชิงมุม ตำบลบ้านดู่ อำเภอเมืองเชียงราย จังหวัดเชียงราย</t>
  </si>
  <si>
    <t>20129 39006 110020</t>
  </si>
  <si>
    <t>21) ชุดทดลองการชนกันของวัตถุ ตำบลบ้านดู่ อำเภอเมืองเชียงราย จังหวัดเชียงราย</t>
  </si>
  <si>
    <t>20129 39006 110021</t>
  </si>
  <si>
    <t>22) ชุดทดลองลูกตุ้มนาฬิกาบอลลิสติก ตำบลบ้านดู่ อำเภอเมืองเชียงราย จังหวัดเชียงราย</t>
  </si>
  <si>
    <t>20129 39006 110022</t>
  </si>
  <si>
    <t>23) ชุดทดลองแรงสู่ศูนย์กลาง ตำบลบ้านดู่ อำเภอเมืองเชียงราย จังหวัดเชียงราย</t>
  </si>
  <si>
    <t>20129 39006 110023</t>
  </si>
  <si>
    <t>24) ชุดทดลองโมเมนต์ความเฉื่อย ตำบลบ้านดู่ อำเภอเมืองเชียงราย จังหวัดเชียงราย</t>
  </si>
  <si>
    <t>20129 39006 110024</t>
  </si>
  <si>
    <t>25) ชุดทดลองสัมประสิทธิ์ความหนืดของของเหลว ตำบลบ้านดู่ อำเภอเมืองเชียงราย จังหวัดเชียงราย</t>
  </si>
  <si>
    <t>20129 39006 110025</t>
  </si>
  <si>
    <t>26) ชุดทดลองกฎของบอยล์และการขยายตัวของอากาศ ตำบลบ้านดู่ อำเภอเมืองเชียงราย จังหวัดเชียงราย</t>
  </si>
  <si>
    <t>20129 39006 110026</t>
  </si>
  <si>
    <t>27) ชุดทดลองการสั่นพ้องของเสียง (Resonance) ตำบลบ้านดู่ อำเภอเมืองเชียงราย จังหวัดเชียงราย</t>
  </si>
  <si>
    <t>20129 39006 110027</t>
  </si>
  <si>
    <t>28) ชุดทดลองกฎของโอห์ม และการใช้มัลติมิเตอร์ ตำบลบ้านดู่ อำเภอเมืองเชียงราย จังหวัดเชียงราย</t>
  </si>
  <si>
    <t>20129 39006 110028</t>
  </si>
  <si>
    <t>29) ชุดทดลองวีทสโตนบริดจ์ ตำบลบ้านดู่ อำเภอเมือง เชียงรายจังหวัดเชียงราย</t>
  </si>
  <si>
    <t>20129 39006 110029</t>
  </si>
  <si>
    <t>30) ชุดทดลองการอัดประจุและการคายประจุของตัวเก็บประจุ ตำบลบ้านดู่ อำเภอเมืองเชียงราย จังหวัดเชียงราย</t>
  </si>
  <si>
    <t>20129 39006 110030</t>
  </si>
  <si>
    <t>31) ชุดทดลองการศึกษาการใช้งานออสซิลโลสโคป ตำบลบ้านดู่อำเภอ เมืองเชียงราย จังหวัดเชียงราย</t>
  </si>
  <si>
    <t>20129 39006 110031</t>
  </si>
  <si>
    <t>32) ชุดทดลองการกำทอนทางไฟฟ้าในวงจร RLC ตำบลบ้านดู่ อำเภอเมืองเชียงราย จังหวัดเชียงราย</t>
  </si>
  <si>
    <t>20129 39006 110032</t>
  </si>
  <si>
    <t>33) ชุดทดลองโมเมนต์แม่เหล็กในสนามแม่เหล็ก ตำบลบ้านดู่ อำเภอเมืองเชียงราย จังหวัดเชียงราย</t>
  </si>
  <si>
    <t>20129 39006 110033</t>
  </si>
  <si>
    <t>34) ชุดทดลองปรากฏการณ์ฮอลล์ ตำบลบ้านดู่ อำเภอเมืองเชียงราย จังหวัดเชียงราย</t>
  </si>
  <si>
    <t>20129 39006 110034</t>
  </si>
  <si>
    <t>35) ชุดทดลองนิวเคลียร์พื้นฐาน ตำบลบ้านดู่ อำเภอเมืองเชียงราย จังหวัดเชียงราย</t>
  </si>
  <si>
    <t>20129 39006 110035</t>
  </si>
  <si>
    <t>36) ชุดทดลองสเปกตรัมของอะตอมไฮโดรเจน ตำบลบ้านดู่ อำเภอเมืองเชียงราย จังหวัดเชียงราย</t>
  </si>
  <si>
    <t>20129 39006 110036</t>
  </si>
  <si>
    <t>37) ชุดทดลองแสงและทัศนูปกรณ์เบื้องต้น ตำบลบ้านดู่ อำเภอเมืองเชียงราย จังหวัดเชียงราย</t>
  </si>
  <si>
    <t>20129 39006 110037</t>
  </si>
  <si>
    <t>38) ชุดปฏิบัติการงานไม้ ตำบลบ้านดู่ อำเภอเมืองเชียงราย จังหวัดเชียงราย</t>
  </si>
  <si>
    <t>20129 39006 110038</t>
  </si>
  <si>
    <t>39) ตู้ดูดควัน (Fume hood) ตำบลบ้านดู่ อำเภอเมืองเชียงราย จังหวัดเชียงราย</t>
  </si>
  <si>
    <t>20129 39006 110039</t>
  </si>
  <si>
    <t>ผลผลิต : ผู้สำเร็จการศึกษาด้านวิทยาศาสตร์สุขภาพ</t>
  </si>
  <si>
    <t>20129 39007</t>
  </si>
  <si>
    <t>กิจกรรม : จัดการเรียนการสอนด้านวิทยาศาสตร์สุขภาพ</t>
  </si>
  <si>
    <t>1) ชุดเครื่องวัดกำลังหลังและวัดแรงบีบแบบดิจิตอล ตำบลบ้านดู่ อำเภอเมืองเชียงราย จังหวัดเชียงราย</t>
  </si>
  <si>
    <t>20129 39007 110001</t>
  </si>
  <si>
    <t>2) หุ่นจำลองบาดแผล ตำบลบ้านดู่ อำเภอเมืองเชียงราย จังหวัดเชียงราย</t>
  </si>
  <si>
    <t>20129 39007 110002</t>
  </si>
  <si>
    <t>3) เครื่องบรรจุยาน้ำสมุนไพรแบบปลอดเชื้อรูปแบบกล่อง ตำบลบ้านดู่ อำเภอเมืองเชียงราย จังหวัดเชียงราย</t>
  </si>
  <si>
    <t>20129 39007 120001</t>
  </si>
  <si>
    <t>สรุปผลการเบิกจ่าย ประจำปีงบประมาณ  พ.ศ. 2562</t>
  </si>
  <si>
    <t>ผู้รับจ้าง</t>
  </si>
  <si>
    <t>หจก.สิงห์ทองแมชชินเนอรี่</t>
  </si>
  <si>
    <t>กำหนดส่งมอบงาน</t>
  </si>
  <si>
    <t>19 ธค.2561</t>
  </si>
  <si>
    <t>หจก.ลำปางวิศวกรรม</t>
  </si>
  <si>
    <t>หกจ.ลำปางวิศวกรรม</t>
  </si>
  <si>
    <t>14 มีค.2562</t>
  </si>
  <si>
    <t>เลขที่สัญญา</t>
  </si>
  <si>
    <t>27/2562 ลว.14 ธค.61</t>
  </si>
  <si>
    <t>32/2562 ลว.18 ธค.61</t>
  </si>
  <si>
    <t>หจก.พะเยาวงค์สุวรรณเอ็นจิเนียริ่ง</t>
  </si>
  <si>
    <t>18 มีค.2562</t>
  </si>
  <si>
    <t>34/2562 ลว.20 ธค.61</t>
  </si>
  <si>
    <t xml:space="preserve">บริษัท ไฟเบอร์ ริส จำกัด </t>
  </si>
  <si>
    <t>30/2562 ลว.17 ธค.61</t>
  </si>
  <si>
    <t>บริษัท สมาร์ท โซลูชั่น คอมพิวเตอร์ จำกัด</t>
  </si>
  <si>
    <t>16 มค.2562</t>
  </si>
  <si>
    <t xml:space="preserve"> 31/2561 ลว.17 ธค.61</t>
  </si>
  <si>
    <t>บริษัท อภิวัฒน์เน็ทเวิร์ค จำกัด</t>
  </si>
  <si>
    <t>15 กพ.2562</t>
  </si>
  <si>
    <t>00000052562</t>
  </si>
  <si>
    <t>18 กพ.2562</t>
  </si>
  <si>
    <t>36/2562 ลว.8 มค.62</t>
  </si>
  <si>
    <t>บริษัท กิบไทย จำกัด</t>
  </si>
  <si>
    <t>38/2562 ลว.9 มค.62</t>
  </si>
  <si>
    <t>บริษัท รัชมอร์ พรีซิชั่น จำกัด</t>
  </si>
  <si>
    <t>บริษัท จรัญเอสโซซิเอทส์ จำกัด</t>
  </si>
  <si>
    <t>37/2562 ลว.9 มค.62</t>
  </si>
  <si>
    <t>8 พค.2562</t>
  </si>
  <si>
    <t>9 พค.2562</t>
  </si>
  <si>
    <t>35/2562 ลว.7 มค.62</t>
  </si>
  <si>
    <t>บริษัท ฮีสโตเซ็นเตอร์ (ไทยแลนด์) จำกัด</t>
  </si>
  <si>
    <t>7 พค.2562</t>
  </si>
  <si>
    <t>ชื่อโครงการ</t>
  </si>
  <si>
    <t>วงเงินจัดทำสัญญา</t>
  </si>
  <si>
    <t>งบประมาณคงเหลือ</t>
  </si>
  <si>
    <t>ใบสั่ง 00000052562</t>
  </si>
  <si>
    <t>ใบสั่ง 00000092562</t>
  </si>
  <si>
    <t>ใบสั่ง 00000082562</t>
  </si>
  <si>
    <t>บริษัท เอสพีเค เพลนตี้ สตาร์ จำกัด</t>
  </si>
  <si>
    <t>8 มค.2562</t>
  </si>
  <si>
    <t>บริษัท อัพไรท์ ซิมมูเลชั่น จำกัด</t>
  </si>
  <si>
    <t>23 มค.2562</t>
  </si>
  <si>
    <t>วิธีจัดหา</t>
  </si>
  <si>
    <t>วิธีเฉพาะเจาะจง</t>
  </si>
  <si>
    <t>วิธี e-bidding</t>
  </si>
  <si>
    <t>วงเงินงบประมาณ</t>
  </si>
  <si>
    <t>ไปตามแผน</t>
  </si>
  <si>
    <t>ไม่เป็นไปตามแผน/สาเหตุ</t>
  </si>
  <si>
    <t>หมายเหตุ</t>
  </si>
  <si>
    <t>ลำดับ</t>
  </si>
  <si>
    <t>ชุดเครื่องเสียงประจำห้องเรียนขนาด 120 วัตต์ ตำบลบ้านดู่ อำเภอเมืองเชียงราย จังหวัดเชียงราย</t>
  </si>
  <si>
    <t>ชุดเครื่องเสียงประจำห้องเรียนขนาด 60 วัตต์ ตำบลบ้านดู่ อำเภอเมืองเชียงราย จังหวัดเชียงราย</t>
  </si>
  <si>
    <t>ชุดระบบภาพประจำห้องเรียนและห้องบรรยาย ตำบลบ้านดู่ อำเภอเมืองเชียงราย จังหวัดเชียงราย</t>
  </si>
  <si>
    <t>ชุดเครื่องเสียงประจำห้องเรียนและห้องบรรยาย ตำบลบ้านดู่ อำเภอเมืองเชียงราย จังหวัดเชียงราย</t>
  </si>
  <si>
    <t>ชุดฝึกปฏิบัติการผลิตรายการโทรทัศน์ดิจิทัล ตำบลบ้านดู่ อำเภอเมืองเชียงราย จังหวัดเชียงราย</t>
  </si>
  <si>
    <t>โต๊ะพร้อมม้านั่งอเนกประสงค์ ไฟเบอร์กลาส ตำบลบ้านดู่ อำเภอเมืองเชียงราย จังหวัดเชียงราย</t>
  </si>
  <si>
    <t>เครื่องปรับอากาศแบบแยกส่วนชนิดตั้งพื้นหรือชนิดแขวน (มีระบบฟอกอากาศ) ขนาด 18,000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</si>
  <si>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เครื่องปรับอากาศแบบแยกส่วนชนิดตั้งพื้นหรือชนิดแขวน (มีระบบฟอกอากาศ) ขนาด 24,000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</si>
  <si>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เครื่องปรับอากาศแบบแยกส่วนชนิดตั้งพื้นหรือชนิดแขวน (มีระบบฟอกอากาศ) ขนาด 32,000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</si>
  <si>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เครื่องปรับอากาศแบบแยกส่วนชนิดติดฝังฝ้าแบบสี่ทิศทางขนาด 36,000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</si>
  <si>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เครื่องปรับอากาศแบบแยกส่วนชนิดตั้งพื้นหรือชนิดแขวน (มีระบบฟอกอากาศ) ขนาด 36,000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</si>
  <si>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เครื่องปรับอากาศแบบแยกส่วนชนิดตั้งพื้นหรือชนิดแขวน (มีระบบฟอกอากาศ) ขนาด 44,000 บีทียู ตำบลบ้านดู่ อำเภอเมืองเชียงราย จังหวัดเชียงราย</t>
  </si>
  <si>
    <t>เครื่องปรับอากาศแบบแยกส่วนชนิดติดผนัง ขนาด 9,000 บีทียู ตำบลบ้านดู่ อำเภอเมืองเชียงราย จังหวัดเชียงราย</t>
  </si>
  <si>
    <t>ปรับปรุงอาคารฝึกปฏิบัติการการโรงแรมและการท่องเที่ยว ตำบลบ้านดู่ อำเภอเมืองเชียงราย จังหวัดเชียงราย</t>
  </si>
  <si>
    <t>ค่าก่อสร้างอาคารหอพักราชภัฏรวมใจ 1 ตำบลบ้านดู่ อำเภอเมืองเชียงราย จังหวัดเชียงราย</t>
  </si>
  <si>
    <t>กล้องจุลทรรศน์ ชนิด 2 กระบอกตา ตำบลบ้านดู่ อำเภอเมืองเชียงราย จังหวัดเชียงราย</t>
  </si>
  <si>
    <t>ชุดกล้องจุลทรรศน์ พร้อมจอภาพ ตำบลบ้านดู่ อำเภอเมืองเชียงรายจังหวัดเชียงราย</t>
  </si>
  <si>
    <t>กล้องจุลทรรศน์ แบบสเตอริโอชนิด 2 กระบอกตา ตำบลบ้านดู่ อำเภอเมืองเชียงราย จังหวัดเชียงราย</t>
  </si>
  <si>
    <t>เครื่องวัดการดูดกลืนแสง (Spectrophotometer) ตำบลบ้านดู่ อำเภอเมืองเชียงราย จังหวัดเชียงราย</t>
  </si>
  <si>
    <t>เครื่องวัดความเป็นกรดด่าง (pHmeter) ตำบลบ้านดู่ อำเภอเมืองเชียงราย จังหวัดเชียงราย</t>
  </si>
  <si>
    <t>ชุดปฏิบัติการงานไม้ ตำบลบ้านดู่ อำเภอเมืองเชียงราย จังหวัดเชียงราย</t>
  </si>
  <si>
    <t>ชุดเครื่องวัดกำลังหลังและวัดแรงบีบแบบดิจิตอล ตำบลบ้านดู่ อำเภอเมืองเชียงราย จังหวัดเชียงราย</t>
  </si>
  <si>
    <t>หุ่นจำลองบาดแผล ตำบลบ้านดู่ อำเภอเมืองเชียงราย จังหวัดเชียงราย</t>
  </si>
  <si>
    <t>วันที่ทำสัญญา</t>
  </si>
  <si>
    <t>ลว.17 ธค.61</t>
  </si>
  <si>
    <t xml:space="preserve">30/2562 </t>
  </si>
  <si>
    <t xml:space="preserve">34/2562 </t>
  </si>
  <si>
    <t>ลว.20 ธค.61</t>
  </si>
  <si>
    <t xml:space="preserve">32/2562 </t>
  </si>
  <si>
    <t>ลว.18 ธค.61</t>
  </si>
  <si>
    <t>32/2562</t>
  </si>
  <si>
    <t xml:space="preserve"> ลว.18 ธค.61</t>
  </si>
  <si>
    <t xml:space="preserve">27/2562 </t>
  </si>
  <si>
    <t>ลว.14 ธค.61</t>
  </si>
  <si>
    <t xml:space="preserve">38/2562 </t>
  </si>
  <si>
    <t>ลว.9 มค.62</t>
  </si>
  <si>
    <t xml:space="preserve">36/2562 </t>
  </si>
  <si>
    <t>ลว.8 มค.62</t>
  </si>
  <si>
    <t xml:space="preserve">35/2562 </t>
  </si>
  <si>
    <t>ลว.7 มค.62</t>
  </si>
  <si>
    <t>37/2562</t>
  </si>
  <si>
    <t>ลว.12 ธค.61</t>
  </si>
  <si>
    <t>ลว.24 ธค.61</t>
  </si>
  <si>
    <t xml:space="preserve"> 31/2562</t>
  </si>
  <si>
    <t>/</t>
  </si>
  <si>
    <t>ได้ผู้รับจ้างตั้งแต่วันที่ 21 ธค.61</t>
  </si>
  <si>
    <t>อยู่ระหว่างประกาศประกวดราคา</t>
  </si>
  <si>
    <t>รายงานการปฏิบัติงานการจัดซื้อจัดจ้าง  ประจำปีงบประมาณ 2562</t>
  </si>
  <si>
    <t xml:space="preserve"> รอบ  วันที่ 1 ตุลาคม 2561 ถึง วันที่ 31 ธันวาคม 2561 </t>
  </si>
  <si>
    <t xml:space="preserve"> มหาวิทยาลัยราชภัฏเชียงราย</t>
  </si>
  <si>
    <t xml:space="preserve"> -</t>
  </si>
  <si>
    <t xml:space="preserve"> - </t>
  </si>
  <si>
    <t>เครื่องให้ความร้อนและกวนสารละลาย (Hot plate and Stirrer) ตำบลบ้านดู่ อำเภอเมืองเชียงราย จังหวัดเชียงราย</t>
  </si>
  <si>
    <t>เครื่องชั่ง ทศนิยม 2 ตำแหน่ง ตำบลบ้านดู่ อำเภอเมืองเชียงราย จังหวัดเชียงราย</t>
  </si>
  <si>
    <t>ตู้ดูดควัน (Fume hood) ตำบลบ้านดู่ อำเภอเมืองเชียงราย จังหวัดเชียงราย</t>
  </si>
  <si>
    <t>ตู้ควบคุมอุณหภูมิต่ำ 4 องศาเซลเซียส ตำบลบ้านดู่ อำเภอเมืองเชียงราย จังหวัดเชียงราย</t>
  </si>
  <si>
    <t>ตู้อบลมร้อน ขนาด 110 ลิตร (Hot air oven) ตำบลบ้านดู่ อำเภอเมืองเชียงราย จังหวัดเชียงราย</t>
  </si>
  <si>
    <t>อ่างควบคุมอุณหภูมิแบบเขย่า ตำบลบ้านดู่ อำเภอเมืองเชียงราย จังหวัดเชียงราย</t>
  </si>
  <si>
    <t>ชุดกลั่นแอลกอฮอล์ ตำบลบ้านดู่ อำเภอเมืองเชียงราย จังหวัดเชียงราย</t>
  </si>
  <si>
    <t>เครื่องชั่งทศนิยม 4 ตำแหน่ง ตำบลบ้านดู่ อำเภอเมืองเชียงราย จังหวัดเชียงราย</t>
  </si>
  <si>
    <t>ชุดการแยกสารผสม ตำบลบ้านดู่ อำเภอเมืองเชียงราย จังหวัดเชียงราย</t>
  </si>
  <si>
    <t>ชุดไมโครปิเปต ตำบลบ้านดู่ อำเภอเมืองเชียงราย จังหวัดเชียงราย</t>
  </si>
  <si>
    <t>ชุดกรองสาร ตำบลบ้านดู่ อำเภอเมืองเชียงราย จังหวัดเชียงราย</t>
  </si>
  <si>
    <t>ชุดการไทเทรต ตำบลบ้านดู่ อำเภอเมืองเชียงราย จังหวัดเชียงราย</t>
  </si>
  <si>
    <t>ชุดการหาค่าความร้อน ตำบลบ้านดู่ อำเภอเมืองเชียงราย จังหวัดเชียงราย</t>
  </si>
  <si>
    <t>ชุดทดลองกฎการเคลื่อนที่ของนิวตัน ตำบลบ้านดู่ อำเภอเมืองเชียงราย จังหวัดเชียงราย</t>
  </si>
  <si>
    <t>ชุดทดลองสัมประสิทธิ์ของความเสียดทาน ตำบลบ้านดู่ อำเภอเมืองเชียงราย จังหวัดเชียงราย</t>
  </si>
  <si>
    <t>ชุดทดลองโมเมนตัมเชิงมุม ตำบลบ้านดู่ อำเภอเมืองเชียงราย จังหวัดเชียงราย</t>
  </si>
  <si>
    <t>ชุดทดลองการชนกันของวัตถุ ตำบลบ้านดู่ อำเภอเมืองเชียงราย จังหวัดเชียงราย</t>
  </si>
  <si>
    <t>ชุดทดลองลูกตุ้มนาฬิกาบอลลิสติก ตำบลบ้านดู่ อำเภอเมืองเชียงราย จังหวัดเชียงราย</t>
  </si>
  <si>
    <t>ชุดทดลองแรงสู่ศูนย์กลาง ตำบลบ้านดู่ อำเภอเมืองเชียงราย จังหวัดเชียงราย</t>
  </si>
  <si>
    <t>ชุดทดลองโมเมนต์ความเฉื่อย ตำบลบ้านดู่ อำเภอเมืองเชียงราย จังหวัดเชียงราย</t>
  </si>
  <si>
    <t>ชุดทดลองสัมประสิทธิ์ความหนืดของของเหลว ตำบลบ้านดู่ อำเภอเมืองเชียงราย จังหวัดเชียงราย</t>
  </si>
  <si>
    <t>ชุดทดลองกฎของบอยล์และการขยายตัวของอากาศ ตำบลบ้านดู่ อำเภอเมืองเชียงราย จังหวัดเชียงราย</t>
  </si>
  <si>
    <t>ชุดทดลองการสั่นพ้องของเสียง(Resonance) ตำบลบ้านดู่ อำเภอเมืองเชียงราย จังหวัดเชียงราย</t>
  </si>
  <si>
    <t>ชุดทดลองกฎของโอห์ม และการใช้มัลติมิเตอร์ ตำบลบ้านดู่ อำเภอเมืองเชียงราย จังหวัดเชียงราย</t>
  </si>
  <si>
    <t>ชุดทดลองวีทสโตนบริดจ์ ตำบลบ้านดู่ อำเภอเมืองเชียงราย จังหวัดเชียงราย</t>
  </si>
  <si>
    <t xml:space="preserve">ชุดทดลองการอัดประจุและการคายประจุของตัวเก็บประจุ ตำบลบ้านดู่ อำเภอเมืองเชียงราย จังหวัดเชียงราย               </t>
  </si>
  <si>
    <t xml:space="preserve">ชุดทดลองการศึกษาการใช้งานออสซิลโลสโคป ตำบลบ้านดู่ อำเภอเมืองเชียงราย จังหวัดเชียงราย                                           </t>
  </si>
  <si>
    <t xml:space="preserve">ชุดทดลองการกำทอนทางไฟฟ้าในวงจร RLC ตำบลบ้านดู่ อำเภอเมืองเชียงราย จังหวัดเชียงราย                                                  </t>
  </si>
  <si>
    <t xml:space="preserve">ชุดทดลองโมเมนต์แม่เหล็กในสนามแม่เหล็ก ตำบลบ้านดู่ อำเภอเมืองเชียงราย จังหวัดเชียงราย          </t>
  </si>
  <si>
    <t xml:space="preserve">ชุดทดลองปรากฏการณ์ฮอลล์ ตำบลบ้านดู่ อำเภอเมืองเชียงราย จังหวัดเชียงราย                                                 </t>
  </si>
  <si>
    <t xml:space="preserve">ชุดทดลองนิวเคลียร์พื้นฐาน ตำบลบ้านดู่ อำเภอเมืองเชียงราย จังหวัดเชียงราย                       </t>
  </si>
  <si>
    <t>ชุดทดลองสเปกตรัมของอะตอมไฮโดรเจน ตำบลบ้านดู่ อำเภอเมืองเชียงราย จังหวัดเชียงราย</t>
  </si>
  <si>
    <t xml:space="preserve">ชุดทดลองแสงและทัศนูปกรณ์เบื้องต้น ตำบลบ้านดู่ อำเภอเมืองเชียงราย จังหวัดเชียงราย                                  </t>
  </si>
  <si>
    <t>เครื่องบรรจุยาน้ำสมุนไพรแบบปลอดเชื้อรูปแบบกล่อง ตำบลบ้านดู่ อำเภอเมืองเชียงราย จังหวัดเชียงราย</t>
  </si>
  <si>
    <t>72/2562</t>
  </si>
  <si>
    <t>ลว.4 เม.ย.62</t>
  </si>
  <si>
    <t>49/2562</t>
  </si>
  <si>
    <t>ลว.11 กพ.62</t>
  </si>
  <si>
    <t>50/2562</t>
  </si>
  <si>
    <t>ลว.14 กพ.62</t>
  </si>
  <si>
    <t>หจก.เชียงรายเบญจพล(1991)</t>
  </si>
  <si>
    <t>บจก.สหทรัพย์ทวีก่อสร้าง</t>
  </si>
  <si>
    <t>21 พย.62</t>
  </si>
  <si>
    <t>15 สค.62</t>
  </si>
  <si>
    <t>52/2562</t>
  </si>
  <si>
    <t>ลว.22 กพ.62</t>
  </si>
  <si>
    <t>บจก.อะเซพทิค แพค ประเทศไทย</t>
  </si>
  <si>
    <t>ลว.22 พค.62</t>
  </si>
  <si>
    <t>68/2562</t>
  </si>
  <si>
    <t>ลว.25 มีค.62</t>
  </si>
  <si>
    <t>บจก.ลิมิเต็ด ซายน์</t>
  </si>
  <si>
    <t>22 กค.62</t>
  </si>
  <si>
    <t>64/2562</t>
  </si>
  <si>
    <t>บจก.เอ็น ที เค ไซเอนติฟิค</t>
  </si>
  <si>
    <t>61/2562</t>
  </si>
  <si>
    <t>ลว.14 มีค.62</t>
  </si>
  <si>
    <t>11 กค.62</t>
  </si>
  <si>
    <t>60/2562</t>
  </si>
  <si>
    <t>ลว.13 มีค.62</t>
  </si>
  <si>
    <t>บจก.เอส เค เพาเวอร์เอเบิล</t>
  </si>
  <si>
    <t>10 กค.62</t>
  </si>
  <si>
    <t>67/2562</t>
  </si>
  <si>
    <t>25 มีค.62</t>
  </si>
  <si>
    <t>63/2562</t>
  </si>
  <si>
    <t>ลว.22 มีค.62</t>
  </si>
  <si>
    <t xml:space="preserve">บจก.ธีระ โซลูชั่น คอนโทรล </t>
  </si>
  <si>
    <t>19 กค.62</t>
  </si>
  <si>
    <t>70/2562</t>
  </si>
  <si>
    <t>66/2562</t>
  </si>
  <si>
    <t>65/2562</t>
  </si>
  <si>
    <t>69/2562</t>
  </si>
  <si>
    <t>อยู่ระหว่างเปลี่ยนเปลงคุณลักษณะ</t>
  </si>
  <si>
    <t xml:space="preserve"> ณ  วันที่ 14 พฤษภาคม 2562</t>
  </si>
  <si>
    <t>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</si>
</sst>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฿&quot;#,##0;[Red]\-&quot;฿&quot;#,##0"/>
    <numFmt numFmtId="43" formatCode="_-* #,##0.00_-;\-* #,##0.00_-;_-* &quot;-&quot;??_-;_-@_-"/>
    <numFmt numFmtId="187" formatCode="_-* #,##0_-;\-* #,##0_-;_-* &quot;-&quot;??_-;_-@_-"/>
    <numFmt numFmtId="188" formatCode="\t&quot;฿&quot;#,##0_);\(\t&quot;฿&quot;#,##0\)"/>
    <numFmt numFmtId="189" formatCode="_ * #,##0.00_ ;_ * \-#,##0.00_ ;_ * &quot;-&quot;??_ ;_ @_ "/>
    <numFmt numFmtId="190" formatCode="#,##0.00_ ;\-#,##0.00\ "/>
  </numFmts>
  <fonts count="57">
    <font>
      <sz val="16"/>
      <color theme="1"/>
      <name val="TH SarabunPSK"/>
      <family val="2"/>
      <charset val="222"/>
    </font>
    <font>
      <sz val="10"/>
      <name val="Arial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B0F0"/>
      <name val="TH SarabunPSK"/>
      <family val="2"/>
    </font>
    <font>
      <sz val="12"/>
      <name val="Times New Roman"/>
      <family val="1"/>
    </font>
    <font>
      <sz val="16"/>
      <color indexed="8"/>
      <name val="Cordia New"/>
      <family val="2"/>
      <charset val="222"/>
    </font>
    <font>
      <sz val="11"/>
      <color indexed="8"/>
      <name val="Calibri"/>
      <family val="2"/>
    </font>
    <font>
      <sz val="16"/>
      <color indexed="9"/>
      <name val="Cordia New"/>
      <family val="2"/>
      <charset val="222"/>
    </font>
    <font>
      <sz val="11"/>
      <color indexed="9"/>
      <name val="Calibri"/>
      <family val="2"/>
    </font>
    <font>
      <sz val="14"/>
      <name val="AngsanaUPC"/>
      <family val="1"/>
      <charset val="222"/>
    </font>
    <font>
      <sz val="16"/>
      <color indexed="20"/>
      <name val="Cordia New"/>
      <family val="2"/>
      <charset val="222"/>
    </font>
    <font>
      <sz val="11"/>
      <color indexed="20"/>
      <name val="Calibri"/>
      <family val="2"/>
    </font>
    <font>
      <b/>
      <sz val="16"/>
      <color indexed="52"/>
      <name val="Cordia New"/>
      <family val="2"/>
      <charset val="222"/>
    </font>
    <font>
      <b/>
      <sz val="11"/>
      <color indexed="52"/>
      <name val="Calibri"/>
      <family val="2"/>
    </font>
    <font>
      <b/>
      <sz val="16"/>
      <color indexed="9"/>
      <name val="Cordia New"/>
      <family val="2"/>
      <charset val="222"/>
    </font>
    <font>
      <b/>
      <sz val="11"/>
      <color indexed="9"/>
      <name val="Calibri"/>
      <family val="2"/>
    </font>
    <font>
      <i/>
      <sz val="16"/>
      <color indexed="23"/>
      <name val="Cordia New"/>
      <family val="2"/>
      <charset val="222"/>
    </font>
    <font>
      <i/>
      <sz val="11"/>
      <color indexed="23"/>
      <name val="Calibri"/>
      <family val="2"/>
    </font>
    <font>
      <sz val="16"/>
      <color indexed="17"/>
      <name val="Cordia New"/>
      <family val="2"/>
      <charset val="22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ordia New"/>
      <family val="2"/>
      <charset val="222"/>
    </font>
    <font>
      <b/>
      <sz val="15"/>
      <color indexed="56"/>
      <name val="Calibri"/>
      <family val="2"/>
    </font>
    <font>
      <b/>
      <sz val="13"/>
      <color indexed="56"/>
      <name val="Cordia New"/>
      <family val="2"/>
      <charset val="222"/>
    </font>
    <font>
      <b/>
      <sz val="13"/>
      <color indexed="56"/>
      <name val="Calibri"/>
      <family val="2"/>
    </font>
    <font>
      <b/>
      <sz val="11"/>
      <color indexed="56"/>
      <name val="Cordia New"/>
      <family val="2"/>
      <charset val="222"/>
    </font>
    <font>
      <b/>
      <sz val="11"/>
      <color indexed="56"/>
      <name val="Calibri"/>
      <family val="2"/>
    </font>
    <font>
      <sz val="16"/>
      <color indexed="62"/>
      <name val="Cordia New"/>
      <family val="2"/>
      <charset val="222"/>
    </font>
    <font>
      <sz val="11"/>
      <color indexed="62"/>
      <name val="Calibri"/>
      <family val="2"/>
    </font>
    <font>
      <sz val="16"/>
      <color indexed="52"/>
      <name val="Cordia New"/>
      <family val="2"/>
      <charset val="222"/>
    </font>
    <font>
      <sz val="11"/>
      <color indexed="52"/>
      <name val="Calibri"/>
      <family val="2"/>
    </font>
    <font>
      <sz val="16"/>
      <color indexed="60"/>
      <name val="Cordia New"/>
      <family val="2"/>
      <charset val="222"/>
    </font>
    <font>
      <sz val="11"/>
      <color indexed="60"/>
      <name val="Calibri"/>
      <family val="2"/>
    </font>
    <font>
      <sz val="14"/>
      <name val="Cordia New"/>
      <family val="2"/>
    </font>
    <font>
      <b/>
      <sz val="16"/>
      <color indexed="63"/>
      <name val="Cordia New"/>
      <family val="2"/>
      <charset val="222"/>
    </font>
    <font>
      <b/>
      <sz val="11"/>
      <color indexed="63"/>
      <name val="Calibri"/>
      <family val="2"/>
    </font>
    <font>
      <b/>
      <sz val="18"/>
      <color indexed="56"/>
      <name val="Tahoma"/>
      <family val="2"/>
      <charset val="222"/>
    </font>
    <font>
      <b/>
      <sz val="18"/>
      <color indexed="56"/>
      <name val="Cambria"/>
      <family val="2"/>
    </font>
    <font>
      <b/>
      <sz val="16"/>
      <color indexed="8"/>
      <name val="Cordia New"/>
      <family val="2"/>
      <charset val="222"/>
    </font>
    <font>
      <b/>
      <sz val="11"/>
      <color indexed="8"/>
      <name val="Calibri"/>
      <family val="2"/>
    </font>
    <font>
      <sz val="16"/>
      <color indexed="10"/>
      <name val="Cordia New"/>
      <family val="2"/>
      <charset val="222"/>
    </font>
    <font>
      <sz val="11"/>
      <color indexed="10"/>
      <name val="Calibri"/>
      <family val="2"/>
    </font>
    <font>
      <sz val="12"/>
      <name val="นูลมรผ"/>
      <charset val="129"/>
    </font>
    <font>
      <sz val="11"/>
      <color indexed="8"/>
      <name val="Tahoma"/>
      <family val="2"/>
    </font>
    <font>
      <sz val="14"/>
      <name val="AngsanaUPC"/>
      <family val="1"/>
    </font>
    <font>
      <sz val="10"/>
      <color indexed="8"/>
      <name val="Tahoma"/>
      <family val="2"/>
    </font>
    <font>
      <sz val="12"/>
      <name val="นูลมรผ"/>
    </font>
    <font>
      <sz val="16"/>
      <name val="Calibri"/>
      <family val="2"/>
    </font>
    <font>
      <sz val="16"/>
      <color rgb="FF00B0F0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9" fontId="15" fillId="0" borderId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24" borderId="6" applyNumberFormat="0" applyAlignment="0" applyProtection="0"/>
    <xf numFmtId="0" fontId="19" fillId="24" borderId="6" applyNumberFormat="0" applyAlignment="0" applyProtection="0"/>
    <xf numFmtId="0" fontId="19" fillId="24" borderId="6" applyNumberFormat="0" applyAlignment="0" applyProtection="0"/>
    <xf numFmtId="0" fontId="19" fillId="24" borderId="6" applyNumberFormat="0" applyAlignment="0" applyProtection="0"/>
    <xf numFmtId="0" fontId="20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8" applyNumberFormat="0" applyAlignment="0" applyProtection="0">
      <alignment horizontal="left" vertical="center"/>
    </xf>
    <xf numFmtId="0" fontId="26" fillId="0" borderId="9">
      <alignment horizontal="left" vertical="center"/>
    </xf>
    <xf numFmtId="0" fontId="27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1" borderId="6" applyNumberFormat="0" applyAlignment="0" applyProtection="0"/>
    <xf numFmtId="0" fontId="34" fillId="11" borderId="6" applyNumberFormat="0" applyAlignment="0" applyProtection="0"/>
    <xf numFmtId="0" fontId="34" fillId="11" borderId="6" applyNumberFormat="0" applyAlignment="0" applyProtection="0"/>
    <xf numFmtId="0" fontId="34" fillId="11" borderId="6" applyNumberFormat="0" applyAlignment="0" applyProtection="0"/>
    <xf numFmtId="0" fontId="35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14" applyNumberFormat="0" applyFont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0" fontId="40" fillId="24" borderId="15" applyNumberFormat="0" applyAlignment="0" applyProtection="0"/>
    <xf numFmtId="0" fontId="41" fillId="24" borderId="15" applyNumberFormat="0" applyAlignment="0" applyProtection="0"/>
    <xf numFmtId="0" fontId="41" fillId="24" borderId="15" applyNumberFormat="0" applyAlignment="0" applyProtection="0"/>
    <xf numFmtId="0" fontId="41" fillId="24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9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" fillId="0" borderId="0"/>
    <xf numFmtId="9" fontId="3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48" fillId="0" borderId="0"/>
    <xf numFmtId="0" fontId="39" fillId="0" borderId="0"/>
    <xf numFmtId="67" fontId="39" fillId="0" borderId="0" applyFont="0" applyFill="0" applyBorder="0" applyAlignment="0" applyProtection="0"/>
    <xf numFmtId="67" fontId="39" fillId="0" borderId="0" applyFont="0" applyFill="0" applyBorder="0" applyAlignment="0" applyProtection="0"/>
    <xf numFmtId="67" fontId="39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187" fontId="3" fillId="0" borderId="0" xfId="2" applyNumberFormat="1" applyFont="1" applyAlignment="1">
      <alignment vertical="top"/>
    </xf>
    <xf numFmtId="0" fontId="4" fillId="2" borderId="1" xfId="1" applyFont="1" applyFill="1" applyBorder="1" applyAlignment="1">
      <alignment horizontal="center" vertical="top" wrapText="1"/>
    </xf>
    <xf numFmtId="187" fontId="4" fillId="2" borderId="1" xfId="2" applyNumberFormat="1" applyFont="1" applyFill="1" applyBorder="1" applyAlignment="1">
      <alignment horizontal="center" vertical="top"/>
    </xf>
    <xf numFmtId="187" fontId="4" fillId="0" borderId="1" xfId="2" applyNumberFormat="1" applyFont="1" applyBorder="1" applyAlignment="1">
      <alignment vertical="top"/>
    </xf>
    <xf numFmtId="0" fontId="4" fillId="0" borderId="0" xfId="1" applyFont="1" applyAlignment="1">
      <alignment vertical="top"/>
    </xf>
    <xf numFmtId="0" fontId="4" fillId="3" borderId="1" xfId="1" applyFont="1" applyFill="1" applyBorder="1" applyAlignment="1">
      <alignment vertical="top" wrapText="1"/>
    </xf>
    <xf numFmtId="49" fontId="4" fillId="3" borderId="1" xfId="1" applyNumberFormat="1" applyFont="1" applyFill="1" applyBorder="1" applyAlignment="1">
      <alignment horizontal="center" vertical="top"/>
    </xf>
    <xf numFmtId="187" fontId="4" fillId="3" borderId="1" xfId="2" applyNumberFormat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/>
    </xf>
    <xf numFmtId="187" fontId="4" fillId="4" borderId="1" xfId="2" applyNumberFormat="1" applyFont="1" applyFill="1" applyBorder="1" applyAlignment="1">
      <alignment horizontal="center" vertical="top"/>
    </xf>
    <xf numFmtId="49" fontId="7" fillId="0" borderId="1" xfId="3" applyNumberFormat="1" applyFont="1" applyBorder="1" applyAlignment="1">
      <alignment horizontal="center" vertical="top"/>
    </xf>
    <xf numFmtId="187" fontId="3" fillId="0" borderId="1" xfId="2" applyNumberFormat="1" applyFont="1" applyFill="1" applyBorder="1" applyAlignment="1">
      <alignment vertical="top"/>
    </xf>
    <xf numFmtId="49" fontId="6" fillId="5" borderId="1" xfId="3" applyNumberFormat="1" applyFont="1" applyFill="1" applyBorder="1" applyAlignment="1">
      <alignment horizontal="center" vertical="top"/>
    </xf>
    <xf numFmtId="0" fontId="6" fillId="5" borderId="1" xfId="3" applyFont="1" applyFill="1" applyBorder="1" applyAlignment="1">
      <alignment horizontal="left" vertical="top" wrapText="1"/>
    </xf>
    <xf numFmtId="0" fontId="4" fillId="0" borderId="0" xfId="1" applyFont="1" applyFill="1" applyAlignment="1">
      <alignment vertical="top"/>
    </xf>
    <xf numFmtId="49" fontId="3" fillId="0" borderId="1" xfId="1" applyNumberFormat="1" applyFont="1" applyFill="1" applyBorder="1" applyAlignment="1">
      <alignment horizontal="center" vertical="top"/>
    </xf>
    <xf numFmtId="187" fontId="3" fillId="0" borderId="1" xfId="1" applyNumberFormat="1" applyFont="1" applyFill="1" applyBorder="1" applyAlignment="1">
      <alignment horizontal="center" vertical="top"/>
    </xf>
    <xf numFmtId="187" fontId="3" fillId="0" borderId="1" xfId="2" applyNumberFormat="1" applyFont="1" applyFill="1" applyBorder="1" applyAlignment="1">
      <alignment horizontal="center" vertical="top"/>
    </xf>
    <xf numFmtId="187" fontId="6" fillId="5" borderId="1" xfId="3" applyNumberFormat="1" applyFont="1" applyFill="1" applyBorder="1" applyAlignment="1">
      <alignment horizontal="left" vertical="top" wrapText="1"/>
    </xf>
    <xf numFmtId="49" fontId="7" fillId="0" borderId="1" xfId="3" applyNumberFormat="1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top" wrapText="1" indent="1"/>
    </xf>
    <xf numFmtId="187" fontId="9" fillId="0" borderId="1" xfId="2" applyNumberFormat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49" fontId="9" fillId="0" borderId="1" xfId="4" applyNumberFormat="1" applyFont="1" applyFill="1" applyBorder="1" applyAlignment="1">
      <alignment horizontal="center" vertical="top"/>
    </xf>
    <xf numFmtId="0" fontId="4" fillId="0" borderId="1" xfId="3" applyFont="1" applyBorder="1" applyAlignment="1">
      <alignment horizontal="left" vertical="top" wrapText="1" indent="2"/>
    </xf>
    <xf numFmtId="49" fontId="4" fillId="0" borderId="1" xfId="3" applyNumberFormat="1" applyFont="1" applyBorder="1" applyAlignment="1">
      <alignment horizontal="center" vertical="top" wrapText="1"/>
    </xf>
    <xf numFmtId="187" fontId="4" fillId="0" borderId="1" xfId="2" applyNumberFormat="1" applyFont="1" applyFill="1" applyBorder="1" applyAlignment="1">
      <alignment vertical="top"/>
    </xf>
    <xf numFmtId="187" fontId="4" fillId="0" borderId="0" xfId="1" applyNumberFormat="1" applyFont="1" applyFill="1" applyAlignment="1">
      <alignment vertical="top"/>
    </xf>
    <xf numFmtId="0" fontId="7" fillId="0" borderId="1" xfId="3" applyFont="1" applyBorder="1" applyAlignment="1">
      <alignment horizontal="left" vertical="top" wrapText="1" indent="4"/>
    </xf>
    <xf numFmtId="0" fontId="4" fillId="0" borderId="1" xfId="3" applyFont="1" applyBorder="1" applyAlignment="1">
      <alignment horizontal="left" vertical="top" wrapText="1" indent="3"/>
    </xf>
    <xf numFmtId="49" fontId="9" fillId="0" borderId="1" xfId="3" applyNumberFormat="1" applyFont="1" applyBorder="1" applyAlignment="1">
      <alignment horizontal="center" vertical="top"/>
    </xf>
    <xf numFmtId="49" fontId="4" fillId="0" borderId="1" xfId="3" applyNumberFormat="1" applyFont="1" applyBorder="1" applyAlignment="1">
      <alignment horizontal="center" vertical="top"/>
    </xf>
    <xf numFmtId="49" fontId="7" fillId="0" borderId="1" xfId="3" applyNumberFormat="1" applyFont="1" applyFill="1" applyBorder="1" applyAlignment="1">
      <alignment horizontal="center" vertical="top"/>
    </xf>
    <xf numFmtId="187" fontId="7" fillId="0" borderId="1" xfId="6" applyNumberFormat="1" applyFont="1" applyFill="1" applyBorder="1" applyAlignment="1">
      <alignment horizontal="center" vertical="top"/>
    </xf>
    <xf numFmtId="187" fontId="6" fillId="5" borderId="1" xfId="6" applyNumberFormat="1" applyFont="1" applyFill="1" applyBorder="1" applyAlignment="1">
      <alignment horizontal="center" vertical="top"/>
    </xf>
    <xf numFmtId="0" fontId="6" fillId="0" borderId="1" xfId="3" applyFont="1" applyBorder="1" applyAlignment="1">
      <alignment horizontal="left" vertical="top" wrapText="1" indent="2"/>
    </xf>
    <xf numFmtId="49" fontId="6" fillId="0" borderId="1" xfId="3" applyNumberFormat="1" applyFont="1" applyBorder="1" applyAlignment="1">
      <alignment horizontal="center" vertical="top"/>
    </xf>
    <xf numFmtId="0" fontId="3" fillId="0" borderId="0" xfId="1" applyFont="1" applyAlignment="1">
      <alignment vertical="top" wrapText="1"/>
    </xf>
    <xf numFmtId="49" fontId="3" fillId="0" borderId="0" xfId="1" applyNumberFormat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187" fontId="4" fillId="2" borderId="5" xfId="2" applyNumberFormat="1" applyFont="1" applyFill="1" applyBorder="1" applyAlignment="1">
      <alignment horizontal="center" vertical="top" wrapText="1"/>
    </xf>
    <xf numFmtId="187" fontId="4" fillId="2" borderId="17" xfId="2" applyNumberFormat="1" applyFont="1" applyFill="1" applyBorder="1" applyAlignment="1">
      <alignment horizontal="center" vertical="top" wrapText="1"/>
    </xf>
    <xf numFmtId="49" fontId="2" fillId="0" borderId="0" xfId="1" applyNumberFormat="1" applyFont="1" applyAlignment="1">
      <alignment horizontal="center" vertical="top"/>
    </xf>
    <xf numFmtId="49" fontId="3" fillId="0" borderId="0" xfId="2" applyNumberFormat="1" applyFont="1" applyAlignment="1">
      <alignment vertical="top"/>
    </xf>
    <xf numFmtId="49" fontId="4" fillId="2" borderId="17" xfId="2" applyNumberFormat="1" applyFont="1" applyFill="1" applyBorder="1" applyAlignment="1">
      <alignment horizontal="center" vertical="top" wrapText="1"/>
    </xf>
    <xf numFmtId="49" fontId="4" fillId="2" borderId="5" xfId="2" applyNumberFormat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vertical="top"/>
    </xf>
    <xf numFmtId="49" fontId="4" fillId="3" borderId="1" xfId="2" applyNumberFormat="1" applyFont="1" applyFill="1" applyBorder="1" applyAlignment="1">
      <alignment horizontal="center" vertical="top"/>
    </xf>
    <xf numFmtId="49" fontId="6" fillId="5" borderId="1" xfId="3" applyNumberFormat="1" applyFont="1" applyFill="1" applyBorder="1" applyAlignment="1">
      <alignment horizontal="left" vertical="top" wrapText="1"/>
    </xf>
    <xf numFmtId="49" fontId="4" fillId="4" borderId="1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Border="1" applyAlignment="1">
      <alignment vertical="top"/>
    </xf>
    <xf numFmtId="49" fontId="4" fillId="0" borderId="1" xfId="2" applyNumberFormat="1" applyFont="1" applyFill="1" applyBorder="1" applyAlignment="1">
      <alignment vertical="top"/>
    </xf>
    <xf numFmtId="49" fontId="3" fillId="0" borderId="1" xfId="2" applyNumberFormat="1" applyFont="1" applyFill="1" applyBorder="1" applyAlignment="1">
      <alignment vertical="top"/>
    </xf>
    <xf numFmtId="49" fontId="3" fillId="0" borderId="1" xfId="2" applyNumberFormat="1" applyFont="1" applyFill="1" applyBorder="1" applyAlignment="1">
      <alignment horizontal="center" vertical="top"/>
    </xf>
    <xf numFmtId="49" fontId="7" fillId="0" borderId="1" xfId="6" applyNumberFormat="1" applyFont="1" applyFill="1" applyBorder="1" applyAlignment="1">
      <alignment horizontal="center" vertical="top"/>
    </xf>
    <xf numFmtId="49" fontId="6" fillId="5" borderId="1" xfId="6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187" fontId="3" fillId="28" borderId="1" xfId="2" applyNumberFormat="1" applyFont="1" applyFill="1" applyBorder="1" applyAlignment="1">
      <alignment vertical="top"/>
    </xf>
    <xf numFmtId="49" fontId="3" fillId="28" borderId="1" xfId="2" applyNumberFormat="1" applyFont="1" applyFill="1" applyBorder="1" applyAlignment="1">
      <alignment vertical="top"/>
    </xf>
    <xf numFmtId="187" fontId="3" fillId="29" borderId="1" xfId="2" applyNumberFormat="1" applyFont="1" applyFill="1" applyBorder="1" applyAlignment="1">
      <alignment vertical="top"/>
    </xf>
    <xf numFmtId="187" fontId="3" fillId="0" borderId="1" xfId="2" applyNumberFormat="1" applyFont="1" applyFill="1" applyBorder="1" applyAlignment="1">
      <alignment vertical="top" wrapText="1"/>
    </xf>
    <xf numFmtId="187" fontId="3" fillId="0" borderId="1" xfId="1" applyNumberFormat="1" applyFont="1" applyFill="1" applyBorder="1" applyAlignment="1">
      <alignment horizontal="left" vertical="top" wrapText="1"/>
    </xf>
    <xf numFmtId="187" fontId="3" fillId="0" borderId="1" xfId="1" applyNumberFormat="1" applyFont="1" applyFill="1" applyBorder="1" applyAlignment="1">
      <alignment horizontal="left" vertical="top"/>
    </xf>
    <xf numFmtId="0" fontId="2" fillId="0" borderId="0" xfId="1" applyFont="1" applyAlignment="1">
      <alignment vertical="top"/>
    </xf>
    <xf numFmtId="0" fontId="4" fillId="0" borderId="3" xfId="1" applyFont="1" applyBorder="1" applyAlignment="1">
      <alignment vertical="top"/>
    </xf>
    <xf numFmtId="0" fontId="4" fillId="0" borderId="4" xfId="1" applyFont="1" applyBorder="1" applyAlignment="1">
      <alignment vertical="top"/>
    </xf>
    <xf numFmtId="0" fontId="4" fillId="0" borderId="0" xfId="1" applyFont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3" fillId="0" borderId="1" xfId="1" applyFont="1" applyFill="1" applyBorder="1" applyAlignment="1">
      <alignment horizontal="center" vertical="top"/>
    </xf>
    <xf numFmtId="0" fontId="7" fillId="0" borderId="1" xfId="3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0" fontId="6" fillId="5" borderId="1" xfId="3" applyFont="1" applyFill="1" applyBorder="1" applyAlignment="1">
      <alignment vertical="top" wrapText="1"/>
    </xf>
    <xf numFmtId="0" fontId="4" fillId="4" borderId="1" xfId="1" applyFont="1" applyFill="1" applyBorder="1" applyAlignment="1">
      <alignment vertical="top" wrapText="1"/>
    </xf>
    <xf numFmtId="0" fontId="9" fillId="0" borderId="1" xfId="3" applyFont="1" applyBorder="1" applyAlignment="1">
      <alignment vertical="top" wrapText="1"/>
    </xf>
    <xf numFmtId="0" fontId="6" fillId="0" borderId="1" xfId="3" applyFont="1" applyBorder="1" applyAlignment="1">
      <alignment vertical="top" wrapText="1"/>
    </xf>
    <xf numFmtId="49" fontId="3" fillId="0" borderId="1" xfId="1" applyNumberFormat="1" applyFont="1" applyFill="1" applyBorder="1" applyAlignment="1">
      <alignment horizontal="left" vertical="top"/>
    </xf>
    <xf numFmtId="187" fontId="53" fillId="0" borderId="1" xfId="2" applyNumberFormat="1" applyFont="1" applyFill="1" applyBorder="1" applyAlignment="1">
      <alignment horizontal="center" vertical="top"/>
    </xf>
    <xf numFmtId="49" fontId="4" fillId="29" borderId="2" xfId="1" applyNumberFormat="1" applyFont="1" applyFill="1" applyBorder="1" applyAlignment="1">
      <alignment vertical="top"/>
    </xf>
    <xf numFmtId="187" fontId="4" fillId="29" borderId="2" xfId="2" applyNumberFormat="1" applyFont="1" applyFill="1" applyBorder="1" applyAlignment="1">
      <alignment vertical="top" wrapText="1"/>
    </xf>
    <xf numFmtId="187" fontId="4" fillId="29" borderId="2" xfId="2" applyNumberFormat="1" applyFont="1" applyFill="1" applyBorder="1" applyAlignment="1">
      <alignment horizontal="center" vertical="top" wrapText="1"/>
    </xf>
    <xf numFmtId="187" fontId="4" fillId="29" borderId="17" xfId="2" applyNumberFormat="1" applyFont="1" applyFill="1" applyBorder="1" applyAlignment="1">
      <alignment horizontal="center" vertical="top" wrapText="1"/>
    </xf>
    <xf numFmtId="49" fontId="4" fillId="29" borderId="17" xfId="2" applyNumberFormat="1" applyFont="1" applyFill="1" applyBorder="1" applyAlignment="1">
      <alignment horizontal="center" vertical="top" wrapText="1"/>
    </xf>
    <xf numFmtId="49" fontId="4" fillId="29" borderId="5" xfId="1" applyNumberFormat="1" applyFont="1" applyFill="1" applyBorder="1" applyAlignment="1">
      <alignment vertical="top"/>
    </xf>
    <xf numFmtId="187" fontId="4" fillId="29" borderId="5" xfId="2" applyNumberFormat="1" applyFont="1" applyFill="1" applyBorder="1" applyAlignment="1">
      <alignment vertical="top" wrapText="1"/>
    </xf>
    <xf numFmtId="49" fontId="4" fillId="29" borderId="5" xfId="2" applyNumberFormat="1" applyFont="1" applyFill="1" applyBorder="1" applyAlignment="1">
      <alignment horizontal="center" vertical="top" wrapText="1"/>
    </xf>
    <xf numFmtId="187" fontId="4" fillId="29" borderId="5" xfId="2" applyNumberFormat="1" applyFont="1" applyFill="1" applyBorder="1" applyAlignment="1">
      <alignment horizontal="center" vertical="top" wrapText="1"/>
    </xf>
    <xf numFmtId="187" fontId="3" fillId="28" borderId="1" xfId="2" applyNumberFormat="1" applyFont="1" applyFill="1" applyBorder="1" applyAlignment="1">
      <alignment horizontal="center" vertical="top"/>
    </xf>
    <xf numFmtId="187" fontId="53" fillId="28" borderId="1" xfId="2" applyNumberFormat="1" applyFont="1" applyFill="1" applyBorder="1" applyAlignment="1">
      <alignment horizontal="center" vertical="top"/>
    </xf>
    <xf numFmtId="187" fontId="3" fillId="28" borderId="1" xfId="2" applyNumberFormat="1" applyFont="1" applyFill="1" applyBorder="1" applyAlignment="1">
      <alignment vertical="top" wrapText="1"/>
    </xf>
    <xf numFmtId="0" fontId="7" fillId="0" borderId="2" xfId="3" applyFont="1" applyBorder="1" applyAlignment="1">
      <alignment horizontal="left" vertical="top" wrapText="1" indent="4"/>
    </xf>
    <xf numFmtId="49" fontId="7" fillId="0" borderId="2" xfId="3" applyNumberFormat="1" applyFont="1" applyBorder="1" applyAlignment="1">
      <alignment horizontal="center" vertical="top" wrapText="1"/>
    </xf>
    <xf numFmtId="187" fontId="3" fillId="0" borderId="2" xfId="2" applyNumberFormat="1" applyFont="1" applyFill="1" applyBorder="1" applyAlignment="1">
      <alignment vertical="top"/>
    </xf>
    <xf numFmtId="49" fontId="3" fillId="0" borderId="2" xfId="2" applyNumberFormat="1" applyFont="1" applyFill="1" applyBorder="1" applyAlignment="1">
      <alignment vertical="top"/>
    </xf>
    <xf numFmtId="187" fontId="3" fillId="0" borderId="2" xfId="2" applyNumberFormat="1" applyFont="1" applyFill="1" applyBorder="1" applyAlignment="1">
      <alignment horizontal="center" vertical="top"/>
    </xf>
    <xf numFmtId="0" fontId="54" fillId="0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187" fontId="2" fillId="0" borderId="1" xfId="2" applyNumberFormat="1" applyFont="1" applyBorder="1" applyAlignment="1">
      <alignment vertical="top"/>
    </xf>
    <xf numFmtId="49" fontId="2" fillId="0" borderId="1" xfId="2" applyNumberFormat="1" applyFont="1" applyBorder="1" applyAlignment="1">
      <alignment vertical="top"/>
    </xf>
    <xf numFmtId="49" fontId="4" fillId="0" borderId="1" xfId="2" applyNumberFormat="1" applyFont="1" applyFill="1" applyBorder="1" applyAlignment="1">
      <alignment horizontal="center" vertical="top"/>
    </xf>
    <xf numFmtId="49" fontId="3" fillId="28" borderId="1" xfId="2" applyNumberFormat="1" applyFont="1" applyFill="1" applyBorder="1" applyAlignment="1">
      <alignment horizontal="center" vertical="top"/>
    </xf>
    <xf numFmtId="49" fontId="6" fillId="5" borderId="1" xfId="3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/>
    </xf>
    <xf numFmtId="187" fontId="4" fillId="29" borderId="2" xfId="2" applyNumberFormat="1" applyFont="1" applyFill="1" applyBorder="1" applyAlignment="1">
      <alignment horizontal="center" vertical="top" wrapText="1"/>
    </xf>
    <xf numFmtId="187" fontId="4" fillId="29" borderId="5" xfId="2" applyNumberFormat="1" applyFont="1" applyFill="1" applyBorder="1" applyAlignment="1">
      <alignment horizontal="center" vertical="top" wrapText="1"/>
    </xf>
    <xf numFmtId="187" fontId="4" fillId="29" borderId="17" xfId="2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3" fillId="29" borderId="1" xfId="2" applyNumberFormat="1" applyFont="1" applyFill="1" applyBorder="1" applyAlignment="1">
      <alignment horizontal="center" vertical="top"/>
    </xf>
    <xf numFmtId="187" fontId="53" fillId="29" borderId="1" xfId="2" applyNumberFormat="1" applyFont="1" applyFill="1" applyBorder="1" applyAlignment="1">
      <alignment horizontal="center" vertical="top"/>
    </xf>
    <xf numFmtId="187" fontId="3" fillId="29" borderId="1" xfId="2" applyNumberFormat="1" applyFont="1" applyFill="1" applyBorder="1" applyAlignment="1">
      <alignment vertical="top" wrapText="1"/>
    </xf>
    <xf numFmtId="187" fontId="3" fillId="30" borderId="1" xfId="2" applyNumberFormat="1" applyFont="1" applyFill="1" applyBorder="1" applyAlignment="1">
      <alignment vertical="top"/>
    </xf>
    <xf numFmtId="0" fontId="56" fillId="0" borderId="1" xfId="224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center" vertical="top"/>
    </xf>
    <xf numFmtId="187" fontId="3" fillId="0" borderId="1" xfId="2" applyNumberFormat="1" applyFont="1" applyBorder="1" applyAlignment="1">
      <alignment vertical="top"/>
    </xf>
    <xf numFmtId="49" fontId="3" fillId="0" borderId="1" xfId="2" applyNumberFormat="1" applyFont="1" applyBorder="1" applyAlignment="1">
      <alignment vertical="top"/>
    </xf>
    <xf numFmtId="49" fontId="56" fillId="0" borderId="1" xfId="224" applyNumberFormat="1" applyFont="1" applyFill="1" applyBorder="1" applyAlignment="1">
      <alignment horizontal="left" vertical="top" wrapText="1"/>
    </xf>
    <xf numFmtId="0" fontId="56" fillId="0" borderId="1" xfId="224" quotePrefix="1" applyFont="1" applyFill="1" applyBorder="1" applyAlignment="1">
      <alignment horizontal="left" vertical="top" wrapText="1"/>
    </xf>
    <xf numFmtId="0" fontId="56" fillId="0" borderId="1" xfId="205" applyFont="1" applyFill="1" applyBorder="1" applyAlignment="1">
      <alignment vertical="top" wrapText="1"/>
    </xf>
    <xf numFmtId="0" fontId="56" fillId="30" borderId="1" xfId="224" applyFont="1" applyFill="1" applyBorder="1" applyAlignment="1">
      <alignment horizontal="left" vertical="top" wrapText="1"/>
    </xf>
    <xf numFmtId="49" fontId="3" fillId="30" borderId="1" xfId="1" applyNumberFormat="1" applyFont="1" applyFill="1" applyBorder="1" applyAlignment="1">
      <alignment horizontal="center" vertical="top"/>
    </xf>
    <xf numFmtId="49" fontId="3" fillId="30" borderId="1" xfId="2" applyNumberFormat="1" applyFont="1" applyFill="1" applyBorder="1" applyAlignment="1">
      <alignment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49" fontId="56" fillId="30" borderId="1" xfId="224" applyNumberFormat="1" applyFont="1" applyFill="1" applyBorder="1" applyAlignment="1">
      <alignment horizontal="left" vertical="top" wrapText="1"/>
    </xf>
    <xf numFmtId="0" fontId="3" fillId="30" borderId="0" xfId="1" applyFont="1" applyFill="1" applyAlignment="1">
      <alignment vertical="top"/>
    </xf>
    <xf numFmtId="190" fontId="3" fillId="0" borderId="1" xfId="2" applyNumberFormat="1" applyFont="1" applyFill="1" applyBorder="1" applyAlignment="1">
      <alignment vertical="top"/>
    </xf>
    <xf numFmtId="190" fontId="4" fillId="0" borderId="1" xfId="2" applyNumberFormat="1" applyFont="1" applyFill="1" applyBorder="1" applyAlignment="1">
      <alignment vertical="top"/>
    </xf>
    <xf numFmtId="190" fontId="6" fillId="5" borderId="1" xfId="3" applyNumberFormat="1" applyFont="1" applyFill="1" applyBorder="1" applyAlignment="1">
      <alignment horizontal="left" vertical="top" wrapText="1"/>
    </xf>
    <xf numFmtId="190" fontId="4" fillId="4" borderId="1" xfId="2" applyNumberFormat="1" applyFont="1" applyFill="1" applyBorder="1" applyAlignment="1">
      <alignment horizontal="center" vertical="top"/>
    </xf>
    <xf numFmtId="190" fontId="9" fillId="0" borderId="1" xfId="2" applyNumberFormat="1" applyFont="1" applyFill="1" applyBorder="1" applyAlignment="1">
      <alignment vertical="top"/>
    </xf>
    <xf numFmtId="190" fontId="3" fillId="0" borderId="1" xfId="1" applyNumberFormat="1" applyFont="1" applyFill="1" applyBorder="1" applyAlignment="1">
      <alignment horizontal="center" vertical="top"/>
    </xf>
    <xf numFmtId="190" fontId="3" fillId="0" borderId="1" xfId="2" applyNumberFormat="1" applyFont="1" applyFill="1" applyBorder="1" applyAlignment="1">
      <alignment horizontal="center" vertical="top"/>
    </xf>
    <xf numFmtId="190" fontId="7" fillId="0" borderId="1" xfId="6" applyNumberFormat="1" applyFont="1" applyFill="1" applyBorder="1" applyAlignment="1">
      <alignment horizontal="center" vertical="top"/>
    </xf>
    <xf numFmtId="190" fontId="6" fillId="5" borderId="1" xfId="6" applyNumberFormat="1" applyFont="1" applyFill="1" applyBorder="1" applyAlignment="1">
      <alignment horizontal="center" vertical="top"/>
    </xf>
    <xf numFmtId="190" fontId="3" fillId="0" borderId="2" xfId="2" applyNumberFormat="1" applyFont="1" applyFill="1" applyBorder="1" applyAlignment="1">
      <alignment vertical="top"/>
    </xf>
    <xf numFmtId="190" fontId="3" fillId="0" borderId="1" xfId="2" applyNumberFormat="1" applyFont="1" applyBorder="1" applyAlignment="1">
      <alignment vertical="top"/>
    </xf>
    <xf numFmtId="190" fontId="3" fillId="30" borderId="1" xfId="2" applyNumberFormat="1" applyFont="1" applyFill="1" applyBorder="1" applyAlignment="1">
      <alignment vertical="top"/>
    </xf>
    <xf numFmtId="190" fontId="3" fillId="29" borderId="1" xfId="2" applyNumberFormat="1" applyFont="1" applyFill="1" applyBorder="1" applyAlignment="1">
      <alignment vertical="top"/>
    </xf>
    <xf numFmtId="49" fontId="4" fillId="29" borderId="2" xfId="1" applyNumberFormat="1" applyFont="1" applyFill="1" applyBorder="1" applyAlignment="1">
      <alignment horizontal="center" vertical="top"/>
    </xf>
    <xf numFmtId="187" fontId="3" fillId="30" borderId="1" xfId="2" applyNumberFormat="1" applyFont="1" applyFill="1" applyBorder="1" applyAlignment="1">
      <alignment vertical="top" wrapText="1"/>
    </xf>
    <xf numFmtId="190" fontId="0" fillId="0" borderId="0" xfId="0" applyNumberFormat="1"/>
    <xf numFmtId="187" fontId="0" fillId="0" borderId="0" xfId="0" applyNumberFormat="1"/>
    <xf numFmtId="187" fontId="53" fillId="30" borderId="1" xfId="2" applyNumberFormat="1" applyFont="1" applyFill="1" applyBorder="1" applyAlignment="1">
      <alignment horizontal="center" vertical="top"/>
    </xf>
    <xf numFmtId="187" fontId="4" fillId="29" borderId="2" xfId="2" applyNumberFormat="1" applyFont="1" applyFill="1" applyBorder="1" applyAlignment="1">
      <alignment horizontal="center" vertical="top" wrapText="1"/>
    </xf>
    <xf numFmtId="187" fontId="4" fillId="29" borderId="5" xfId="2" applyNumberFormat="1" applyFont="1" applyFill="1" applyBorder="1" applyAlignment="1">
      <alignment horizontal="center" vertical="top" wrapText="1"/>
    </xf>
    <xf numFmtId="187" fontId="4" fillId="29" borderId="17" xfId="2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0" fontId="55" fillId="0" borderId="0" xfId="1" applyFont="1" applyAlignment="1">
      <alignment horizontal="center" vertical="top"/>
    </xf>
    <xf numFmtId="0" fontId="55" fillId="0" borderId="0" xfId="1" applyFont="1" applyBorder="1" applyAlignment="1">
      <alignment horizontal="center" vertical="top"/>
    </xf>
    <xf numFmtId="0" fontId="55" fillId="0" borderId="18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29" borderId="2" xfId="1" applyFont="1" applyFill="1" applyBorder="1" applyAlignment="1">
      <alignment horizontal="center" vertical="top" wrapText="1"/>
    </xf>
    <xf numFmtId="0" fontId="4" fillId="29" borderId="5" xfId="1" applyFont="1" applyFill="1" applyBorder="1" applyAlignment="1">
      <alignment horizontal="center" vertical="top" wrapText="1"/>
    </xf>
    <xf numFmtId="187" fontId="4" fillId="29" borderId="2" xfId="2" applyNumberFormat="1" applyFont="1" applyFill="1" applyBorder="1" applyAlignment="1">
      <alignment horizontal="center" vertical="top" wrapText="1"/>
    </xf>
    <xf numFmtId="187" fontId="4" fillId="29" borderId="5" xfId="2" applyNumberFormat="1" applyFont="1" applyFill="1" applyBorder="1" applyAlignment="1">
      <alignment horizontal="center" vertical="top" wrapText="1"/>
    </xf>
    <xf numFmtId="187" fontId="4" fillId="29" borderId="17" xfId="2" applyNumberFormat="1" applyFont="1" applyFill="1" applyBorder="1" applyAlignment="1">
      <alignment horizontal="center" vertical="top"/>
    </xf>
    <xf numFmtId="187" fontId="4" fillId="29" borderId="19" xfId="2" applyNumberFormat="1" applyFont="1" applyFill="1" applyBorder="1" applyAlignment="1">
      <alignment horizontal="center" vertical="top"/>
    </xf>
    <xf numFmtId="187" fontId="4" fillId="29" borderId="2" xfId="2" applyNumberFormat="1" applyFont="1" applyFill="1" applyBorder="1" applyAlignment="1">
      <alignment horizontal="center" vertical="top"/>
    </xf>
    <xf numFmtId="187" fontId="4" fillId="29" borderId="5" xfId="2" applyNumberFormat="1" applyFont="1" applyFill="1" applyBorder="1" applyAlignment="1">
      <alignment horizontal="center" vertical="top"/>
    </xf>
    <xf numFmtId="187" fontId="4" fillId="29" borderId="17" xfId="2" applyNumberFormat="1" applyFont="1" applyFill="1" applyBorder="1" applyAlignment="1">
      <alignment horizontal="center" vertical="top" wrapText="1"/>
    </xf>
    <xf numFmtId="187" fontId="4" fillId="29" borderId="19" xfId="2" applyNumberFormat="1" applyFont="1" applyFill="1" applyBorder="1" applyAlignment="1">
      <alignment horizontal="center" vertical="top" wrapText="1"/>
    </xf>
    <xf numFmtId="187" fontId="4" fillId="2" borderId="2" xfId="2" applyNumberFormat="1" applyFont="1" applyFill="1" applyBorder="1" applyAlignment="1">
      <alignment horizontal="center" vertical="top" wrapText="1"/>
    </xf>
    <xf numFmtId="187" fontId="4" fillId="2" borderId="5" xfId="2" applyNumberFormat="1" applyFont="1" applyFill="1" applyBorder="1" applyAlignment="1">
      <alignment horizontal="center" vertical="top" wrapText="1"/>
    </xf>
    <xf numFmtId="187" fontId="4" fillId="2" borderId="3" xfId="2" applyNumberFormat="1" applyFont="1" applyFill="1" applyBorder="1" applyAlignment="1">
      <alignment horizontal="center" vertical="top"/>
    </xf>
    <xf numFmtId="187" fontId="4" fillId="2" borderId="4" xfId="2" applyNumberFormat="1" applyFont="1" applyFill="1" applyBorder="1" applyAlignment="1">
      <alignment horizontal="center" vertical="top"/>
    </xf>
    <xf numFmtId="187" fontId="4" fillId="2" borderId="3" xfId="2" applyNumberFormat="1" applyFont="1" applyFill="1" applyBorder="1" applyAlignment="1">
      <alignment horizontal="center" vertical="top" wrapText="1"/>
    </xf>
    <xf numFmtId="187" fontId="4" fillId="2" borderId="4" xfId="2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9" fontId="4" fillId="2" borderId="1" xfId="1" applyNumberFormat="1" applyFont="1" applyFill="1" applyBorder="1" applyAlignment="1">
      <alignment horizontal="center" vertical="top"/>
    </xf>
    <xf numFmtId="187" fontId="4" fillId="2" borderId="1" xfId="2" applyNumberFormat="1" applyFont="1" applyFill="1" applyBorder="1" applyAlignment="1">
      <alignment horizontal="center" vertical="top" wrapText="1"/>
    </xf>
  </cellXfs>
  <cellStyles count="228">
    <cellStyle name="0,0_x000d__x000a_NA_x000d__x000a_" xfId="7"/>
    <cellStyle name="20% - Accent1" xfId="8"/>
    <cellStyle name="20% - Accent1 2" xfId="9"/>
    <cellStyle name="20% - Accent1 3" xfId="10"/>
    <cellStyle name="20% - Accent1 4" xfId="11"/>
    <cellStyle name="20% - Accent2" xfId="12"/>
    <cellStyle name="20% - Accent2 2" xfId="13"/>
    <cellStyle name="20% - Accent2 3" xfId="14"/>
    <cellStyle name="20% - Accent2 4" xfId="15"/>
    <cellStyle name="20% - Accent3" xfId="16"/>
    <cellStyle name="20% - Accent3 2" xfId="17"/>
    <cellStyle name="20% - Accent3 3" xfId="18"/>
    <cellStyle name="20% - Accent3 4" xfId="19"/>
    <cellStyle name="20% - Accent4" xfId="20"/>
    <cellStyle name="20% - Accent4 2" xfId="21"/>
    <cellStyle name="20% - Accent4 3" xfId="22"/>
    <cellStyle name="20% - Accent4 4" xfId="23"/>
    <cellStyle name="20% - Accent5" xfId="24"/>
    <cellStyle name="20% - Accent5 2" xfId="25"/>
    <cellStyle name="20% - Accent5 3" xfId="26"/>
    <cellStyle name="20% - Accent5 4" xfId="27"/>
    <cellStyle name="20% - Accent6" xfId="28"/>
    <cellStyle name="20% - Accent6 2" xfId="29"/>
    <cellStyle name="20% - Accent6 3" xfId="30"/>
    <cellStyle name="20% - Accent6 4" xfId="31"/>
    <cellStyle name="40% - Accent1" xfId="32"/>
    <cellStyle name="40% - Accent1 2" xfId="33"/>
    <cellStyle name="40% - Accent1 3" xfId="34"/>
    <cellStyle name="40% - Accent1 4" xfId="35"/>
    <cellStyle name="40% - Accent2" xfId="36"/>
    <cellStyle name="40% - Accent2 2" xfId="37"/>
    <cellStyle name="40% - Accent2 3" xfId="38"/>
    <cellStyle name="40% - Accent2 4" xfId="39"/>
    <cellStyle name="40% - Accent3" xfId="40"/>
    <cellStyle name="40% - Accent3 2" xfId="41"/>
    <cellStyle name="40% - Accent3 3" xfId="42"/>
    <cellStyle name="40% - Accent3 4" xfId="43"/>
    <cellStyle name="40% - Accent4" xfId="44"/>
    <cellStyle name="40% - Accent4 2" xfId="45"/>
    <cellStyle name="40% - Accent4 3" xfId="46"/>
    <cellStyle name="40% - Accent4 4" xfId="47"/>
    <cellStyle name="40% - Accent5" xfId="48"/>
    <cellStyle name="40% - Accent5 2" xfId="49"/>
    <cellStyle name="40% - Accent5 3" xfId="50"/>
    <cellStyle name="40% - Accent5 4" xfId="51"/>
    <cellStyle name="40% - Accent6" xfId="52"/>
    <cellStyle name="40% - Accent6 2" xfId="53"/>
    <cellStyle name="40% - Accent6 3" xfId="54"/>
    <cellStyle name="40% - Accent6 4" xfId="55"/>
    <cellStyle name="60% - Accent1" xfId="56"/>
    <cellStyle name="60% - Accent1 2" xfId="57"/>
    <cellStyle name="60% - Accent1 3" xfId="58"/>
    <cellStyle name="60% - Accent1 4" xfId="59"/>
    <cellStyle name="60% - Accent2" xfId="60"/>
    <cellStyle name="60% - Accent2 2" xfId="61"/>
    <cellStyle name="60% - Accent2 3" xfId="62"/>
    <cellStyle name="60% - Accent2 4" xfId="63"/>
    <cellStyle name="60% - Accent3" xfId="64"/>
    <cellStyle name="60% - Accent3 2" xfId="65"/>
    <cellStyle name="60% - Accent3 3" xfId="66"/>
    <cellStyle name="60% - Accent3 4" xfId="67"/>
    <cellStyle name="60% - Accent4" xfId="68"/>
    <cellStyle name="60% - Accent4 2" xfId="69"/>
    <cellStyle name="60% - Accent4 3" xfId="70"/>
    <cellStyle name="60% - Accent4 4" xfId="71"/>
    <cellStyle name="60% - Accent5" xfId="72"/>
    <cellStyle name="60% - Accent5 2" xfId="73"/>
    <cellStyle name="60% - Accent5 3" xfId="74"/>
    <cellStyle name="60% - Accent5 4" xfId="75"/>
    <cellStyle name="60% - Accent6" xfId="76"/>
    <cellStyle name="60% - Accent6 2" xfId="77"/>
    <cellStyle name="60% - Accent6 3" xfId="78"/>
    <cellStyle name="60% - Accent6 4" xfId="79"/>
    <cellStyle name="75" xfId="80"/>
    <cellStyle name="Accent1" xfId="81"/>
    <cellStyle name="Accent1 2" xfId="82"/>
    <cellStyle name="Accent1 3" xfId="83"/>
    <cellStyle name="Accent1 4" xfId="84"/>
    <cellStyle name="Accent2" xfId="85"/>
    <cellStyle name="Accent2 2" xfId="86"/>
    <cellStyle name="Accent2 3" xfId="87"/>
    <cellStyle name="Accent2 4" xfId="88"/>
    <cellStyle name="Accent3" xfId="89"/>
    <cellStyle name="Accent3 2" xfId="90"/>
    <cellStyle name="Accent3 3" xfId="91"/>
    <cellStyle name="Accent3 4" xfId="92"/>
    <cellStyle name="Accent4" xfId="93"/>
    <cellStyle name="Accent4 2" xfId="94"/>
    <cellStyle name="Accent4 3" xfId="95"/>
    <cellStyle name="Accent4 4" xfId="96"/>
    <cellStyle name="Accent5" xfId="97"/>
    <cellStyle name="Accent5 2" xfId="98"/>
    <cellStyle name="Accent5 3" xfId="99"/>
    <cellStyle name="Accent5 4" xfId="100"/>
    <cellStyle name="Accent6" xfId="101"/>
    <cellStyle name="Accent6 2" xfId="102"/>
    <cellStyle name="Accent6 3" xfId="103"/>
    <cellStyle name="Accent6 4" xfId="104"/>
    <cellStyle name="Bad" xfId="105"/>
    <cellStyle name="Bad 2" xfId="106"/>
    <cellStyle name="Bad 3" xfId="107"/>
    <cellStyle name="Bad 4" xfId="108"/>
    <cellStyle name="Calculation" xfId="109"/>
    <cellStyle name="Calculation 2" xfId="110"/>
    <cellStyle name="Calculation 3" xfId="111"/>
    <cellStyle name="Calculation 4" xfId="112"/>
    <cellStyle name="Check Cell" xfId="113"/>
    <cellStyle name="Check Cell 2" xfId="114"/>
    <cellStyle name="Check Cell 3" xfId="115"/>
    <cellStyle name="Check Cell 4" xfId="116"/>
    <cellStyle name="Comma 2" xfId="117"/>
    <cellStyle name="Comma 2 2" xfId="118"/>
    <cellStyle name="Comma 2 3" xfId="226"/>
    <cellStyle name="Comma 2 3 2" xfId="227"/>
    <cellStyle name="Explanatory Text" xfId="119"/>
    <cellStyle name="Explanatory Text 2" xfId="120"/>
    <cellStyle name="Explanatory Text 3" xfId="121"/>
    <cellStyle name="Explanatory Text 4" xfId="122"/>
    <cellStyle name="Good" xfId="123"/>
    <cellStyle name="Good 2" xfId="124"/>
    <cellStyle name="Good 3" xfId="125"/>
    <cellStyle name="Good 4" xfId="126"/>
    <cellStyle name="Header1" xfId="127"/>
    <cellStyle name="Header2" xfId="128"/>
    <cellStyle name="Heading 1" xfId="129"/>
    <cellStyle name="Heading 1 2" xfId="130"/>
    <cellStyle name="Heading 1 3" xfId="131"/>
    <cellStyle name="Heading 1 4" xfId="132"/>
    <cellStyle name="Heading 2" xfId="133"/>
    <cellStyle name="Heading 2 2" xfId="134"/>
    <cellStyle name="Heading 2 3" xfId="135"/>
    <cellStyle name="Heading 2 4" xfId="136"/>
    <cellStyle name="Heading 3" xfId="137"/>
    <cellStyle name="Heading 3 2" xfId="138"/>
    <cellStyle name="Heading 3 3" xfId="139"/>
    <cellStyle name="Heading 3 4" xfId="140"/>
    <cellStyle name="Heading 4" xfId="141"/>
    <cellStyle name="Heading 4 2" xfId="142"/>
    <cellStyle name="Heading 4 3" xfId="143"/>
    <cellStyle name="Heading 4 4" xfId="144"/>
    <cellStyle name="Input" xfId="145"/>
    <cellStyle name="Input 2" xfId="146"/>
    <cellStyle name="Input 3" xfId="147"/>
    <cellStyle name="Input 4" xfId="148"/>
    <cellStyle name="Linked Cell" xfId="149"/>
    <cellStyle name="Linked Cell 2" xfId="150"/>
    <cellStyle name="Linked Cell 3" xfId="151"/>
    <cellStyle name="Linked Cell 4" xfId="152"/>
    <cellStyle name="Neutral" xfId="153"/>
    <cellStyle name="Neutral 2" xfId="154"/>
    <cellStyle name="Neutral 3" xfId="155"/>
    <cellStyle name="Neutral 4" xfId="156"/>
    <cellStyle name="Normal" xfId="0" builtinId="0"/>
    <cellStyle name="Normal 2" xfId="157"/>
    <cellStyle name="Normal 2 2" xfId="158"/>
    <cellStyle name="Normal 3" xfId="159"/>
    <cellStyle name="Normal 4" xfId="160"/>
    <cellStyle name="Note" xfId="161"/>
    <cellStyle name="Note 2" xfId="162"/>
    <cellStyle name="Note 3" xfId="163"/>
    <cellStyle name="Note 4" xfId="164"/>
    <cellStyle name="Output" xfId="165"/>
    <cellStyle name="Output 2" xfId="166"/>
    <cellStyle name="Output 3" xfId="167"/>
    <cellStyle name="Output 4" xfId="168"/>
    <cellStyle name="Title" xfId="169"/>
    <cellStyle name="Title 2" xfId="170"/>
    <cellStyle name="Title 3" xfId="171"/>
    <cellStyle name="Title 4" xfId="172"/>
    <cellStyle name="Total" xfId="173"/>
    <cellStyle name="Total 2" xfId="174"/>
    <cellStyle name="Total 3" xfId="175"/>
    <cellStyle name="Total 4" xfId="176"/>
    <cellStyle name="Warning Text" xfId="177"/>
    <cellStyle name="Warning Text 2" xfId="178"/>
    <cellStyle name="Warning Text 3" xfId="179"/>
    <cellStyle name="Warning Text 4" xfId="180"/>
    <cellStyle name="เครื่องหมายจุลภาค 10" xfId="2"/>
    <cellStyle name="เครื่องหมายจุลภาค 11" xfId="181"/>
    <cellStyle name="เครื่องหมายจุลภาค 12" xfId="182"/>
    <cellStyle name="เครื่องหมายจุลภาค 12 2" xfId="183"/>
    <cellStyle name="เครื่องหมายจุลภาค 13" xfId="184"/>
    <cellStyle name="เครื่องหมายจุลภาค 14" xfId="185"/>
    <cellStyle name="เครื่องหมายจุลภาค 15" xfId="186"/>
    <cellStyle name="เครื่องหมายจุลภาค 16" xfId="187"/>
    <cellStyle name="เครื่องหมายจุลภาค 17" xfId="188"/>
    <cellStyle name="เครื่องหมายจุลภาค 18" xfId="189"/>
    <cellStyle name="เครื่องหมายจุลภาค 2" xfId="5"/>
    <cellStyle name="เครื่องหมายจุลภาค 2 2" xfId="190"/>
    <cellStyle name="เครื่องหมายจุลภาค 2 3" xfId="191"/>
    <cellStyle name="เครื่องหมายจุลภาค 2 4" xfId="225"/>
    <cellStyle name="เครื่องหมายจุลภาค 25" xfId="192"/>
    <cellStyle name="เครื่องหมายจุลภาค 25 2" xfId="193"/>
    <cellStyle name="เครื่องหมายจุลภาค 3" xfId="6"/>
    <cellStyle name="เครื่องหมายจุลภาค 4" xfId="194"/>
    <cellStyle name="เครื่องหมายจุลภาค 5" xfId="195"/>
    <cellStyle name="เครื่องหมายจุลภาค 6" xfId="196"/>
    <cellStyle name="เครื่องหมายจุลภาค 7" xfId="197"/>
    <cellStyle name="เครื่องหมายจุลภาค 8" xfId="198"/>
    <cellStyle name="เครื่องหมายจุลภาค 9" xfId="199"/>
    <cellStyle name="น้บะภฒ_95" xfId="200"/>
    <cellStyle name="ปกติ 10" xfId="201"/>
    <cellStyle name="ปกติ 10 2" xfId="1"/>
    <cellStyle name="ปกติ 11" xfId="4"/>
    <cellStyle name="ปกติ 12" xfId="202"/>
    <cellStyle name="ปกติ 2" xfId="3"/>
    <cellStyle name="ปกติ 2 2" xfId="203"/>
    <cellStyle name="ปกติ 2 2 2" xfId="204"/>
    <cellStyle name="ปกติ 2 2 3" xfId="205"/>
    <cellStyle name="ปกติ 2 3" xfId="206"/>
    <cellStyle name="ปกติ 2 4" xfId="207"/>
    <cellStyle name="ปกติ 3" xfId="208"/>
    <cellStyle name="ปกติ 3 2" xfId="209"/>
    <cellStyle name="ปกติ 4" xfId="210"/>
    <cellStyle name="ปกติ 5" xfId="211"/>
    <cellStyle name="ปกติ 6" xfId="212"/>
    <cellStyle name="ปกติ 7" xfId="213"/>
    <cellStyle name="ปกติ 7 2" xfId="214"/>
    <cellStyle name="ปกติ 8" xfId="215"/>
    <cellStyle name="ปกติ 8 2" xfId="216"/>
    <cellStyle name="ปกติ 9" xfId="217"/>
    <cellStyle name="ปกติ_รายการครุภัณฑ์เบื้องต้น+spec 2" xfId="224"/>
    <cellStyle name="เปอร์เซ็นต์ 2" xfId="218"/>
    <cellStyle name="ฤธถ [0]_95" xfId="219"/>
    <cellStyle name="ฤธถ_95" xfId="220"/>
    <cellStyle name="ล๋ศญ [0]_95" xfId="221"/>
    <cellStyle name="ล๋ศญ_95" xfId="222"/>
    <cellStyle name="วฅมุ_4ฟ๙ฝวภ๛" xfId="2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kai\&#3591;&#3634;&#3609;&#3611;&#3619;&#3632;&#3585;&#3623;&#3604;&#3619;&#3634;&#3588;&#3634;%202562\6-12-61%20&#3619;&#3634;&#3618;&#3591;&#3634;&#3609;&#3591;&#3610;&#3649;&#3612;&#3656;&#3609;&#3604;&#3636;&#3609;-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ความก้าวหน้า (2)"/>
      <sheetName val="ปก"/>
      <sheetName val="สารบัญ"/>
      <sheetName val="สรุปงบลงทุน"/>
      <sheetName val="รายงานความก้าวหน้า"/>
      <sheetName val="สังคม"/>
      <sheetName val="ครุภัณฑ์(สังคม)"/>
      <sheetName val="สิ่งก่อสร้าง(สังคม)"/>
      <sheetName val="ครุภัณฑ์(วิทย์)"/>
      <sheetName val="ครุภัณฑ์ยุทธศาสตร์มรภ."/>
      <sheetName val="แอร์-สังคม"/>
      <sheetName val="แอร์-ครุ"/>
      <sheetName val="เครื่องเสียง-ครุ"/>
      <sheetName val="ชุดผลิตรายการ-วจ."/>
      <sheetName val="เครื่องเสียง-โต๊ะ-อาคารเรียนรวม"/>
      <sheetName val="ก่อสร้าง"/>
      <sheetName val="วิทย์"/>
      <sheetName val="central lab"/>
      <sheetName val="เทคโนอุต"/>
      <sheetName val="วิทย์ฯสุขภาพ"/>
      <sheetName val="ครุภัณฑ์วิทย์สุขภาพ"/>
      <sheetName val="วพบ."/>
      <sheetName val="วิทย์ฯสุขภาพ."/>
      <sheetName val="ยุทศาสตร์มรภ."/>
      <sheetName val="วิทยบริการ"/>
    </sheetNames>
    <sheetDataSet>
      <sheetData sheetId="0">
        <row r="28">
          <cell r="G28">
            <v>200000</v>
          </cell>
        </row>
        <row r="29">
          <cell r="G29">
            <v>990000</v>
          </cell>
        </row>
        <row r="30">
          <cell r="G30">
            <v>150000</v>
          </cell>
        </row>
        <row r="31">
          <cell r="G31">
            <v>665000</v>
          </cell>
        </row>
        <row r="32">
          <cell r="G32">
            <v>1080000</v>
          </cell>
        </row>
        <row r="33">
          <cell r="G33">
            <v>130000</v>
          </cell>
        </row>
        <row r="34">
          <cell r="G34">
            <v>520000</v>
          </cell>
        </row>
        <row r="35">
          <cell r="G35">
            <v>750000</v>
          </cell>
        </row>
        <row r="36">
          <cell r="G36">
            <v>312000</v>
          </cell>
        </row>
        <row r="37">
          <cell r="G37">
            <v>342500</v>
          </cell>
        </row>
        <row r="38">
          <cell r="G38">
            <v>391900</v>
          </cell>
        </row>
        <row r="39">
          <cell r="G39">
            <v>532200</v>
          </cell>
        </row>
        <row r="40">
          <cell r="G40">
            <v>1300000</v>
          </cell>
        </row>
        <row r="41">
          <cell r="G41">
            <v>360000</v>
          </cell>
        </row>
        <row r="42">
          <cell r="G42">
            <v>895000</v>
          </cell>
        </row>
        <row r="43">
          <cell r="G43">
            <v>1290000</v>
          </cell>
        </row>
        <row r="44">
          <cell r="G44">
            <v>460000</v>
          </cell>
        </row>
        <row r="45">
          <cell r="G45">
            <v>1075000</v>
          </cell>
        </row>
        <row r="46">
          <cell r="G46">
            <v>1450000</v>
          </cell>
        </row>
        <row r="47">
          <cell r="G47">
            <v>2685000</v>
          </cell>
        </row>
        <row r="48">
          <cell r="G48">
            <v>1065000</v>
          </cell>
        </row>
        <row r="49">
          <cell r="G49">
            <v>755000</v>
          </cell>
        </row>
        <row r="50">
          <cell r="G50">
            <v>335000</v>
          </cell>
        </row>
        <row r="51">
          <cell r="G51">
            <v>455000</v>
          </cell>
        </row>
        <row r="52">
          <cell r="G52">
            <v>415000</v>
          </cell>
        </row>
        <row r="53">
          <cell r="G53">
            <v>170000</v>
          </cell>
        </row>
        <row r="54">
          <cell r="G54">
            <v>1240000</v>
          </cell>
        </row>
        <row r="55">
          <cell r="G55">
            <v>1565000</v>
          </cell>
        </row>
        <row r="56">
          <cell r="G56">
            <v>1585000</v>
          </cell>
        </row>
        <row r="57">
          <cell r="G57">
            <v>1080000</v>
          </cell>
        </row>
        <row r="58">
          <cell r="G58">
            <v>805000</v>
          </cell>
        </row>
        <row r="59">
          <cell r="G59">
            <v>915000</v>
          </cell>
        </row>
        <row r="61">
          <cell r="G61">
            <v>16000000</v>
          </cell>
        </row>
        <row r="66">
          <cell r="G66">
            <v>7980000</v>
          </cell>
        </row>
        <row r="68">
          <cell r="F68">
            <v>22887000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view="pageBreakPreview" zoomScale="85" zoomScaleNormal="75" zoomScaleSheetLayoutView="85" workbookViewId="0">
      <pane ySplit="5" topLeftCell="A36" activePane="bottomLeft" state="frozen"/>
      <selection pane="bottomLeft" activeCell="M41" sqref="M41"/>
    </sheetView>
  </sheetViews>
  <sheetFormatPr defaultColWidth="9.125" defaultRowHeight="21"/>
  <cols>
    <col min="1" max="1" width="5" style="154" customWidth="1"/>
    <col min="2" max="2" width="42.75" style="42" customWidth="1"/>
    <col min="3" max="3" width="18.75" style="43" hidden="1" customWidth="1"/>
    <col min="4" max="4" width="17.75" style="3" hidden="1" customWidth="1"/>
    <col min="5" max="5" width="15.5" style="3" customWidth="1"/>
    <col min="6" max="6" width="17.625" style="3" hidden="1" customWidth="1"/>
    <col min="7" max="7" width="15" style="3" customWidth="1"/>
    <col min="8" max="8" width="17.5" style="3" customWidth="1"/>
    <col min="9" max="9" width="15" style="48" customWidth="1"/>
    <col min="10" max="10" width="11.5" style="48" customWidth="1"/>
    <col min="11" max="11" width="25.5" style="3" customWidth="1"/>
    <col min="12" max="12" width="11.875" style="3" customWidth="1"/>
    <col min="13" max="13" width="13.25" style="3" customWidth="1"/>
    <col min="14" max="14" width="9.5" style="3" hidden="1" customWidth="1"/>
    <col min="15" max="15" width="12.125" style="3" hidden="1" customWidth="1"/>
    <col min="16" max="16" width="11.875" style="3" customWidth="1"/>
    <col min="17" max="17" width="11.25" style="2" bestFit="1" customWidth="1"/>
    <col min="18" max="236" width="9.125" style="2"/>
    <col min="237" max="237" width="43.875" style="2" customWidth="1"/>
    <col min="238" max="238" width="17.125" style="2" customWidth="1"/>
    <col min="239" max="239" width="14.125" style="2" customWidth="1"/>
    <col min="240" max="240" width="15.625" style="2" customWidth="1"/>
    <col min="241" max="241" width="14.375" style="2" customWidth="1"/>
    <col min="242" max="242" width="11.875" style="2" bestFit="1" customWidth="1"/>
    <col min="243" max="243" width="9.875" style="2" bestFit="1" customWidth="1"/>
    <col min="244" max="492" width="9.125" style="2"/>
    <col min="493" max="493" width="43.875" style="2" customWidth="1"/>
    <col min="494" max="494" width="17.125" style="2" customWidth="1"/>
    <col min="495" max="495" width="14.125" style="2" customWidth="1"/>
    <col min="496" max="496" width="15.625" style="2" customWidth="1"/>
    <col min="497" max="497" width="14.375" style="2" customWidth="1"/>
    <col min="498" max="498" width="11.875" style="2" bestFit="1" customWidth="1"/>
    <col min="499" max="499" width="9.875" style="2" bestFit="1" customWidth="1"/>
    <col min="500" max="748" width="9.125" style="2"/>
    <col min="749" max="749" width="43.875" style="2" customWidth="1"/>
    <col min="750" max="750" width="17.125" style="2" customWidth="1"/>
    <col min="751" max="751" width="14.125" style="2" customWidth="1"/>
    <col min="752" max="752" width="15.625" style="2" customWidth="1"/>
    <col min="753" max="753" width="14.375" style="2" customWidth="1"/>
    <col min="754" max="754" width="11.875" style="2" bestFit="1" customWidth="1"/>
    <col min="755" max="755" width="9.875" style="2" bestFit="1" customWidth="1"/>
    <col min="756" max="1004" width="9.125" style="2"/>
    <col min="1005" max="1005" width="43.875" style="2" customWidth="1"/>
    <col min="1006" max="1006" width="17.125" style="2" customWidth="1"/>
    <col min="1007" max="1007" width="14.125" style="2" customWidth="1"/>
    <col min="1008" max="1008" width="15.625" style="2" customWidth="1"/>
    <col min="1009" max="1009" width="14.375" style="2" customWidth="1"/>
    <col min="1010" max="1010" width="11.875" style="2" bestFit="1" customWidth="1"/>
    <col min="1011" max="1011" width="9.875" style="2" bestFit="1" customWidth="1"/>
    <col min="1012" max="1260" width="9.125" style="2"/>
    <col min="1261" max="1261" width="43.875" style="2" customWidth="1"/>
    <col min="1262" max="1262" width="17.125" style="2" customWidth="1"/>
    <col min="1263" max="1263" width="14.125" style="2" customWidth="1"/>
    <col min="1264" max="1264" width="15.625" style="2" customWidth="1"/>
    <col min="1265" max="1265" width="14.375" style="2" customWidth="1"/>
    <col min="1266" max="1266" width="11.875" style="2" bestFit="1" customWidth="1"/>
    <col min="1267" max="1267" width="9.875" style="2" bestFit="1" customWidth="1"/>
    <col min="1268" max="1516" width="9.125" style="2"/>
    <col min="1517" max="1517" width="43.875" style="2" customWidth="1"/>
    <col min="1518" max="1518" width="17.125" style="2" customWidth="1"/>
    <col min="1519" max="1519" width="14.125" style="2" customWidth="1"/>
    <col min="1520" max="1520" width="15.625" style="2" customWidth="1"/>
    <col min="1521" max="1521" width="14.375" style="2" customWidth="1"/>
    <col min="1522" max="1522" width="11.875" style="2" bestFit="1" customWidth="1"/>
    <col min="1523" max="1523" width="9.875" style="2" bestFit="1" customWidth="1"/>
    <col min="1524" max="1772" width="9.125" style="2"/>
    <col min="1773" max="1773" width="43.875" style="2" customWidth="1"/>
    <col min="1774" max="1774" width="17.125" style="2" customWidth="1"/>
    <col min="1775" max="1775" width="14.125" style="2" customWidth="1"/>
    <col min="1776" max="1776" width="15.625" style="2" customWidth="1"/>
    <col min="1777" max="1777" width="14.375" style="2" customWidth="1"/>
    <col min="1778" max="1778" width="11.875" style="2" bestFit="1" customWidth="1"/>
    <col min="1779" max="1779" width="9.875" style="2" bestFit="1" customWidth="1"/>
    <col min="1780" max="2028" width="9.125" style="2"/>
    <col min="2029" max="2029" width="43.875" style="2" customWidth="1"/>
    <col min="2030" max="2030" width="17.125" style="2" customWidth="1"/>
    <col min="2031" max="2031" width="14.125" style="2" customWidth="1"/>
    <col min="2032" max="2032" width="15.625" style="2" customWidth="1"/>
    <col min="2033" max="2033" width="14.375" style="2" customWidth="1"/>
    <col min="2034" max="2034" width="11.875" style="2" bestFit="1" customWidth="1"/>
    <col min="2035" max="2035" width="9.875" style="2" bestFit="1" customWidth="1"/>
    <col min="2036" max="2284" width="9.125" style="2"/>
    <col min="2285" max="2285" width="43.875" style="2" customWidth="1"/>
    <col min="2286" max="2286" width="17.125" style="2" customWidth="1"/>
    <col min="2287" max="2287" width="14.125" style="2" customWidth="1"/>
    <col min="2288" max="2288" width="15.625" style="2" customWidth="1"/>
    <col min="2289" max="2289" width="14.375" style="2" customWidth="1"/>
    <col min="2290" max="2290" width="11.875" style="2" bestFit="1" customWidth="1"/>
    <col min="2291" max="2291" width="9.875" style="2" bestFit="1" customWidth="1"/>
    <col min="2292" max="2540" width="9.125" style="2"/>
    <col min="2541" max="2541" width="43.875" style="2" customWidth="1"/>
    <col min="2542" max="2542" width="17.125" style="2" customWidth="1"/>
    <col min="2543" max="2543" width="14.125" style="2" customWidth="1"/>
    <col min="2544" max="2544" width="15.625" style="2" customWidth="1"/>
    <col min="2545" max="2545" width="14.375" style="2" customWidth="1"/>
    <col min="2546" max="2546" width="11.875" style="2" bestFit="1" customWidth="1"/>
    <col min="2547" max="2547" width="9.875" style="2" bestFit="1" customWidth="1"/>
    <col min="2548" max="2796" width="9.125" style="2"/>
    <col min="2797" max="2797" width="43.875" style="2" customWidth="1"/>
    <col min="2798" max="2798" width="17.125" style="2" customWidth="1"/>
    <col min="2799" max="2799" width="14.125" style="2" customWidth="1"/>
    <col min="2800" max="2800" width="15.625" style="2" customWidth="1"/>
    <col min="2801" max="2801" width="14.375" style="2" customWidth="1"/>
    <col min="2802" max="2802" width="11.875" style="2" bestFit="1" customWidth="1"/>
    <col min="2803" max="2803" width="9.875" style="2" bestFit="1" customWidth="1"/>
    <col min="2804" max="3052" width="9.125" style="2"/>
    <col min="3053" max="3053" width="43.875" style="2" customWidth="1"/>
    <col min="3054" max="3054" width="17.125" style="2" customWidth="1"/>
    <col min="3055" max="3055" width="14.125" style="2" customWidth="1"/>
    <col min="3056" max="3056" width="15.625" style="2" customWidth="1"/>
    <col min="3057" max="3057" width="14.375" style="2" customWidth="1"/>
    <col min="3058" max="3058" width="11.875" style="2" bestFit="1" customWidth="1"/>
    <col min="3059" max="3059" width="9.875" style="2" bestFit="1" customWidth="1"/>
    <col min="3060" max="3308" width="9.125" style="2"/>
    <col min="3309" max="3309" width="43.875" style="2" customWidth="1"/>
    <col min="3310" max="3310" width="17.125" style="2" customWidth="1"/>
    <col min="3311" max="3311" width="14.125" style="2" customWidth="1"/>
    <col min="3312" max="3312" width="15.625" style="2" customWidth="1"/>
    <col min="3313" max="3313" width="14.375" style="2" customWidth="1"/>
    <col min="3314" max="3314" width="11.875" style="2" bestFit="1" customWidth="1"/>
    <col min="3315" max="3315" width="9.875" style="2" bestFit="1" customWidth="1"/>
    <col min="3316" max="3564" width="9.125" style="2"/>
    <col min="3565" max="3565" width="43.875" style="2" customWidth="1"/>
    <col min="3566" max="3566" width="17.125" style="2" customWidth="1"/>
    <col min="3567" max="3567" width="14.125" style="2" customWidth="1"/>
    <col min="3568" max="3568" width="15.625" style="2" customWidth="1"/>
    <col min="3569" max="3569" width="14.375" style="2" customWidth="1"/>
    <col min="3570" max="3570" width="11.875" style="2" bestFit="1" customWidth="1"/>
    <col min="3571" max="3571" width="9.875" style="2" bestFit="1" customWidth="1"/>
    <col min="3572" max="3820" width="9.125" style="2"/>
    <col min="3821" max="3821" width="43.875" style="2" customWidth="1"/>
    <col min="3822" max="3822" width="17.125" style="2" customWidth="1"/>
    <col min="3823" max="3823" width="14.125" style="2" customWidth="1"/>
    <col min="3824" max="3824" width="15.625" style="2" customWidth="1"/>
    <col min="3825" max="3825" width="14.375" style="2" customWidth="1"/>
    <col min="3826" max="3826" width="11.875" style="2" bestFit="1" customWidth="1"/>
    <col min="3827" max="3827" width="9.875" style="2" bestFit="1" customWidth="1"/>
    <col min="3828" max="4076" width="9.125" style="2"/>
    <col min="4077" max="4077" width="43.875" style="2" customWidth="1"/>
    <col min="4078" max="4078" width="17.125" style="2" customWidth="1"/>
    <col min="4079" max="4079" width="14.125" style="2" customWidth="1"/>
    <col min="4080" max="4080" width="15.625" style="2" customWidth="1"/>
    <col min="4081" max="4081" width="14.375" style="2" customWidth="1"/>
    <col min="4082" max="4082" width="11.875" style="2" bestFit="1" customWidth="1"/>
    <col min="4083" max="4083" width="9.875" style="2" bestFit="1" customWidth="1"/>
    <col min="4084" max="4332" width="9.125" style="2"/>
    <col min="4333" max="4333" width="43.875" style="2" customWidth="1"/>
    <col min="4334" max="4334" width="17.125" style="2" customWidth="1"/>
    <col min="4335" max="4335" width="14.125" style="2" customWidth="1"/>
    <col min="4336" max="4336" width="15.625" style="2" customWidth="1"/>
    <col min="4337" max="4337" width="14.375" style="2" customWidth="1"/>
    <col min="4338" max="4338" width="11.875" style="2" bestFit="1" customWidth="1"/>
    <col min="4339" max="4339" width="9.875" style="2" bestFit="1" customWidth="1"/>
    <col min="4340" max="4588" width="9.125" style="2"/>
    <col min="4589" max="4589" width="43.875" style="2" customWidth="1"/>
    <col min="4590" max="4590" width="17.125" style="2" customWidth="1"/>
    <col min="4591" max="4591" width="14.125" style="2" customWidth="1"/>
    <col min="4592" max="4592" width="15.625" style="2" customWidth="1"/>
    <col min="4593" max="4593" width="14.375" style="2" customWidth="1"/>
    <col min="4594" max="4594" width="11.875" style="2" bestFit="1" customWidth="1"/>
    <col min="4595" max="4595" width="9.875" style="2" bestFit="1" customWidth="1"/>
    <col min="4596" max="4844" width="9.125" style="2"/>
    <col min="4845" max="4845" width="43.875" style="2" customWidth="1"/>
    <col min="4846" max="4846" width="17.125" style="2" customWidth="1"/>
    <col min="4847" max="4847" width="14.125" style="2" customWidth="1"/>
    <col min="4848" max="4848" width="15.625" style="2" customWidth="1"/>
    <col min="4849" max="4849" width="14.375" style="2" customWidth="1"/>
    <col min="4850" max="4850" width="11.875" style="2" bestFit="1" customWidth="1"/>
    <col min="4851" max="4851" width="9.875" style="2" bestFit="1" customWidth="1"/>
    <col min="4852" max="5100" width="9.125" style="2"/>
    <col min="5101" max="5101" width="43.875" style="2" customWidth="1"/>
    <col min="5102" max="5102" width="17.125" style="2" customWidth="1"/>
    <col min="5103" max="5103" width="14.125" style="2" customWidth="1"/>
    <col min="5104" max="5104" width="15.625" style="2" customWidth="1"/>
    <col min="5105" max="5105" width="14.375" style="2" customWidth="1"/>
    <col min="5106" max="5106" width="11.875" style="2" bestFit="1" customWidth="1"/>
    <col min="5107" max="5107" width="9.875" style="2" bestFit="1" customWidth="1"/>
    <col min="5108" max="5356" width="9.125" style="2"/>
    <col min="5357" max="5357" width="43.875" style="2" customWidth="1"/>
    <col min="5358" max="5358" width="17.125" style="2" customWidth="1"/>
    <col min="5359" max="5359" width="14.125" style="2" customWidth="1"/>
    <col min="5360" max="5360" width="15.625" style="2" customWidth="1"/>
    <col min="5361" max="5361" width="14.375" style="2" customWidth="1"/>
    <col min="5362" max="5362" width="11.875" style="2" bestFit="1" customWidth="1"/>
    <col min="5363" max="5363" width="9.875" style="2" bestFit="1" customWidth="1"/>
    <col min="5364" max="5612" width="9.125" style="2"/>
    <col min="5613" max="5613" width="43.875" style="2" customWidth="1"/>
    <col min="5614" max="5614" width="17.125" style="2" customWidth="1"/>
    <col min="5615" max="5615" width="14.125" style="2" customWidth="1"/>
    <col min="5616" max="5616" width="15.625" style="2" customWidth="1"/>
    <col min="5617" max="5617" width="14.375" style="2" customWidth="1"/>
    <col min="5618" max="5618" width="11.875" style="2" bestFit="1" customWidth="1"/>
    <col min="5619" max="5619" width="9.875" style="2" bestFit="1" customWidth="1"/>
    <col min="5620" max="5868" width="9.125" style="2"/>
    <col min="5869" max="5869" width="43.875" style="2" customWidth="1"/>
    <col min="5870" max="5870" width="17.125" style="2" customWidth="1"/>
    <col min="5871" max="5871" width="14.125" style="2" customWidth="1"/>
    <col min="5872" max="5872" width="15.625" style="2" customWidth="1"/>
    <col min="5873" max="5873" width="14.375" style="2" customWidth="1"/>
    <col min="5874" max="5874" width="11.875" style="2" bestFit="1" customWidth="1"/>
    <col min="5875" max="5875" width="9.875" style="2" bestFit="1" customWidth="1"/>
    <col min="5876" max="6124" width="9.125" style="2"/>
    <col min="6125" max="6125" width="43.875" style="2" customWidth="1"/>
    <col min="6126" max="6126" width="17.125" style="2" customWidth="1"/>
    <col min="6127" max="6127" width="14.125" style="2" customWidth="1"/>
    <col min="6128" max="6128" width="15.625" style="2" customWidth="1"/>
    <col min="6129" max="6129" width="14.375" style="2" customWidth="1"/>
    <col min="6130" max="6130" width="11.875" style="2" bestFit="1" customWidth="1"/>
    <col min="6131" max="6131" width="9.875" style="2" bestFit="1" customWidth="1"/>
    <col min="6132" max="6380" width="9.125" style="2"/>
    <col min="6381" max="6381" width="43.875" style="2" customWidth="1"/>
    <col min="6382" max="6382" width="17.125" style="2" customWidth="1"/>
    <col min="6383" max="6383" width="14.125" style="2" customWidth="1"/>
    <col min="6384" max="6384" width="15.625" style="2" customWidth="1"/>
    <col min="6385" max="6385" width="14.375" style="2" customWidth="1"/>
    <col min="6386" max="6386" width="11.875" style="2" bestFit="1" customWidth="1"/>
    <col min="6387" max="6387" width="9.875" style="2" bestFit="1" customWidth="1"/>
    <col min="6388" max="6636" width="9.125" style="2"/>
    <col min="6637" max="6637" width="43.875" style="2" customWidth="1"/>
    <col min="6638" max="6638" width="17.125" style="2" customWidth="1"/>
    <col min="6639" max="6639" width="14.125" style="2" customWidth="1"/>
    <col min="6640" max="6640" width="15.625" style="2" customWidth="1"/>
    <col min="6641" max="6641" width="14.375" style="2" customWidth="1"/>
    <col min="6642" max="6642" width="11.875" style="2" bestFit="1" customWidth="1"/>
    <col min="6643" max="6643" width="9.875" style="2" bestFit="1" customWidth="1"/>
    <col min="6644" max="6892" width="9.125" style="2"/>
    <col min="6893" max="6893" width="43.875" style="2" customWidth="1"/>
    <col min="6894" max="6894" width="17.125" style="2" customWidth="1"/>
    <col min="6895" max="6895" width="14.125" style="2" customWidth="1"/>
    <col min="6896" max="6896" width="15.625" style="2" customWidth="1"/>
    <col min="6897" max="6897" width="14.375" style="2" customWidth="1"/>
    <col min="6898" max="6898" width="11.875" style="2" bestFit="1" customWidth="1"/>
    <col min="6899" max="6899" width="9.875" style="2" bestFit="1" customWidth="1"/>
    <col min="6900" max="7148" width="9.125" style="2"/>
    <col min="7149" max="7149" width="43.875" style="2" customWidth="1"/>
    <col min="7150" max="7150" width="17.125" style="2" customWidth="1"/>
    <col min="7151" max="7151" width="14.125" style="2" customWidth="1"/>
    <col min="7152" max="7152" width="15.625" style="2" customWidth="1"/>
    <col min="7153" max="7153" width="14.375" style="2" customWidth="1"/>
    <col min="7154" max="7154" width="11.875" style="2" bestFit="1" customWidth="1"/>
    <col min="7155" max="7155" width="9.875" style="2" bestFit="1" customWidth="1"/>
    <col min="7156" max="7404" width="9.125" style="2"/>
    <col min="7405" max="7405" width="43.875" style="2" customWidth="1"/>
    <col min="7406" max="7406" width="17.125" style="2" customWidth="1"/>
    <col min="7407" max="7407" width="14.125" style="2" customWidth="1"/>
    <col min="7408" max="7408" width="15.625" style="2" customWidth="1"/>
    <col min="7409" max="7409" width="14.375" style="2" customWidth="1"/>
    <col min="7410" max="7410" width="11.875" style="2" bestFit="1" customWidth="1"/>
    <col min="7411" max="7411" width="9.875" style="2" bestFit="1" customWidth="1"/>
    <col min="7412" max="7660" width="9.125" style="2"/>
    <col min="7661" max="7661" width="43.875" style="2" customWidth="1"/>
    <col min="7662" max="7662" width="17.125" style="2" customWidth="1"/>
    <col min="7663" max="7663" width="14.125" style="2" customWidth="1"/>
    <col min="7664" max="7664" width="15.625" style="2" customWidth="1"/>
    <col min="7665" max="7665" width="14.375" style="2" customWidth="1"/>
    <col min="7666" max="7666" width="11.875" style="2" bestFit="1" customWidth="1"/>
    <col min="7667" max="7667" width="9.875" style="2" bestFit="1" customWidth="1"/>
    <col min="7668" max="7916" width="9.125" style="2"/>
    <col min="7917" max="7917" width="43.875" style="2" customWidth="1"/>
    <col min="7918" max="7918" width="17.125" style="2" customWidth="1"/>
    <col min="7919" max="7919" width="14.125" style="2" customWidth="1"/>
    <col min="7920" max="7920" width="15.625" style="2" customWidth="1"/>
    <col min="7921" max="7921" width="14.375" style="2" customWidth="1"/>
    <col min="7922" max="7922" width="11.875" style="2" bestFit="1" customWidth="1"/>
    <col min="7923" max="7923" width="9.875" style="2" bestFit="1" customWidth="1"/>
    <col min="7924" max="8172" width="9.125" style="2"/>
    <col min="8173" max="8173" width="43.875" style="2" customWidth="1"/>
    <col min="8174" max="8174" width="17.125" style="2" customWidth="1"/>
    <col min="8175" max="8175" width="14.125" style="2" customWidth="1"/>
    <col min="8176" max="8176" width="15.625" style="2" customWidth="1"/>
    <col min="8177" max="8177" width="14.375" style="2" customWidth="1"/>
    <col min="8178" max="8178" width="11.875" style="2" bestFit="1" customWidth="1"/>
    <col min="8179" max="8179" width="9.875" style="2" bestFit="1" customWidth="1"/>
    <col min="8180" max="8428" width="9.125" style="2"/>
    <col min="8429" max="8429" width="43.875" style="2" customWidth="1"/>
    <col min="8430" max="8430" width="17.125" style="2" customWidth="1"/>
    <col min="8431" max="8431" width="14.125" style="2" customWidth="1"/>
    <col min="8432" max="8432" width="15.625" style="2" customWidth="1"/>
    <col min="8433" max="8433" width="14.375" style="2" customWidth="1"/>
    <col min="8434" max="8434" width="11.875" style="2" bestFit="1" customWidth="1"/>
    <col min="8435" max="8435" width="9.875" style="2" bestFit="1" customWidth="1"/>
    <col min="8436" max="8684" width="9.125" style="2"/>
    <col min="8685" max="8685" width="43.875" style="2" customWidth="1"/>
    <col min="8686" max="8686" width="17.125" style="2" customWidth="1"/>
    <col min="8687" max="8687" width="14.125" style="2" customWidth="1"/>
    <col min="8688" max="8688" width="15.625" style="2" customWidth="1"/>
    <col min="8689" max="8689" width="14.375" style="2" customWidth="1"/>
    <col min="8690" max="8690" width="11.875" style="2" bestFit="1" customWidth="1"/>
    <col min="8691" max="8691" width="9.875" style="2" bestFit="1" customWidth="1"/>
    <col min="8692" max="8940" width="9.125" style="2"/>
    <col min="8941" max="8941" width="43.875" style="2" customWidth="1"/>
    <col min="8942" max="8942" width="17.125" style="2" customWidth="1"/>
    <col min="8943" max="8943" width="14.125" style="2" customWidth="1"/>
    <col min="8944" max="8944" width="15.625" style="2" customWidth="1"/>
    <col min="8945" max="8945" width="14.375" style="2" customWidth="1"/>
    <col min="8946" max="8946" width="11.875" style="2" bestFit="1" customWidth="1"/>
    <col min="8947" max="8947" width="9.875" style="2" bestFit="1" customWidth="1"/>
    <col min="8948" max="9196" width="9.125" style="2"/>
    <col min="9197" max="9197" width="43.875" style="2" customWidth="1"/>
    <col min="9198" max="9198" width="17.125" style="2" customWidth="1"/>
    <col min="9199" max="9199" width="14.125" style="2" customWidth="1"/>
    <col min="9200" max="9200" width="15.625" style="2" customWidth="1"/>
    <col min="9201" max="9201" width="14.375" style="2" customWidth="1"/>
    <col min="9202" max="9202" width="11.875" style="2" bestFit="1" customWidth="1"/>
    <col min="9203" max="9203" width="9.875" style="2" bestFit="1" customWidth="1"/>
    <col min="9204" max="9452" width="9.125" style="2"/>
    <col min="9453" max="9453" width="43.875" style="2" customWidth="1"/>
    <col min="9454" max="9454" width="17.125" style="2" customWidth="1"/>
    <col min="9455" max="9455" width="14.125" style="2" customWidth="1"/>
    <col min="9456" max="9456" width="15.625" style="2" customWidth="1"/>
    <col min="9457" max="9457" width="14.375" style="2" customWidth="1"/>
    <col min="9458" max="9458" width="11.875" style="2" bestFit="1" customWidth="1"/>
    <col min="9459" max="9459" width="9.875" style="2" bestFit="1" customWidth="1"/>
    <col min="9460" max="9708" width="9.125" style="2"/>
    <col min="9709" max="9709" width="43.875" style="2" customWidth="1"/>
    <col min="9710" max="9710" width="17.125" style="2" customWidth="1"/>
    <col min="9711" max="9711" width="14.125" style="2" customWidth="1"/>
    <col min="9712" max="9712" width="15.625" style="2" customWidth="1"/>
    <col min="9713" max="9713" width="14.375" style="2" customWidth="1"/>
    <col min="9714" max="9714" width="11.875" style="2" bestFit="1" customWidth="1"/>
    <col min="9715" max="9715" width="9.875" style="2" bestFit="1" customWidth="1"/>
    <col min="9716" max="9964" width="9.125" style="2"/>
    <col min="9965" max="9965" width="43.875" style="2" customWidth="1"/>
    <col min="9966" max="9966" width="17.125" style="2" customWidth="1"/>
    <col min="9967" max="9967" width="14.125" style="2" customWidth="1"/>
    <col min="9968" max="9968" width="15.625" style="2" customWidth="1"/>
    <col min="9969" max="9969" width="14.375" style="2" customWidth="1"/>
    <col min="9970" max="9970" width="11.875" style="2" bestFit="1" customWidth="1"/>
    <col min="9971" max="9971" width="9.875" style="2" bestFit="1" customWidth="1"/>
    <col min="9972" max="10220" width="9.125" style="2"/>
    <col min="10221" max="10221" width="43.875" style="2" customWidth="1"/>
    <col min="10222" max="10222" width="17.125" style="2" customWidth="1"/>
    <col min="10223" max="10223" width="14.125" style="2" customWidth="1"/>
    <col min="10224" max="10224" width="15.625" style="2" customWidth="1"/>
    <col min="10225" max="10225" width="14.375" style="2" customWidth="1"/>
    <col min="10226" max="10226" width="11.875" style="2" bestFit="1" customWidth="1"/>
    <col min="10227" max="10227" width="9.875" style="2" bestFit="1" customWidth="1"/>
    <col min="10228" max="10476" width="9.125" style="2"/>
    <col min="10477" max="10477" width="43.875" style="2" customWidth="1"/>
    <col min="10478" max="10478" width="17.125" style="2" customWidth="1"/>
    <col min="10479" max="10479" width="14.125" style="2" customWidth="1"/>
    <col min="10480" max="10480" width="15.625" style="2" customWidth="1"/>
    <col min="10481" max="10481" width="14.375" style="2" customWidth="1"/>
    <col min="10482" max="10482" width="11.875" style="2" bestFit="1" customWidth="1"/>
    <col min="10483" max="10483" width="9.875" style="2" bestFit="1" customWidth="1"/>
    <col min="10484" max="10732" width="9.125" style="2"/>
    <col min="10733" max="10733" width="43.875" style="2" customWidth="1"/>
    <col min="10734" max="10734" width="17.125" style="2" customWidth="1"/>
    <col min="10735" max="10735" width="14.125" style="2" customWidth="1"/>
    <col min="10736" max="10736" width="15.625" style="2" customWidth="1"/>
    <col min="10737" max="10737" width="14.375" style="2" customWidth="1"/>
    <col min="10738" max="10738" width="11.875" style="2" bestFit="1" customWidth="1"/>
    <col min="10739" max="10739" width="9.875" style="2" bestFit="1" customWidth="1"/>
    <col min="10740" max="10988" width="9.125" style="2"/>
    <col min="10989" max="10989" width="43.875" style="2" customWidth="1"/>
    <col min="10990" max="10990" width="17.125" style="2" customWidth="1"/>
    <col min="10991" max="10991" width="14.125" style="2" customWidth="1"/>
    <col min="10992" max="10992" width="15.625" style="2" customWidth="1"/>
    <col min="10993" max="10993" width="14.375" style="2" customWidth="1"/>
    <col min="10994" max="10994" width="11.875" style="2" bestFit="1" customWidth="1"/>
    <col min="10995" max="10995" width="9.875" style="2" bestFit="1" customWidth="1"/>
    <col min="10996" max="11244" width="9.125" style="2"/>
    <col min="11245" max="11245" width="43.875" style="2" customWidth="1"/>
    <col min="11246" max="11246" width="17.125" style="2" customWidth="1"/>
    <col min="11247" max="11247" width="14.125" style="2" customWidth="1"/>
    <col min="11248" max="11248" width="15.625" style="2" customWidth="1"/>
    <col min="11249" max="11249" width="14.375" style="2" customWidth="1"/>
    <col min="11250" max="11250" width="11.875" style="2" bestFit="1" customWidth="1"/>
    <col min="11251" max="11251" width="9.875" style="2" bestFit="1" customWidth="1"/>
    <col min="11252" max="11500" width="9.125" style="2"/>
    <col min="11501" max="11501" width="43.875" style="2" customWidth="1"/>
    <col min="11502" max="11502" width="17.125" style="2" customWidth="1"/>
    <col min="11503" max="11503" width="14.125" style="2" customWidth="1"/>
    <col min="11504" max="11504" width="15.625" style="2" customWidth="1"/>
    <col min="11505" max="11505" width="14.375" style="2" customWidth="1"/>
    <col min="11506" max="11506" width="11.875" style="2" bestFit="1" customWidth="1"/>
    <col min="11507" max="11507" width="9.875" style="2" bestFit="1" customWidth="1"/>
    <col min="11508" max="11756" width="9.125" style="2"/>
    <col min="11757" max="11757" width="43.875" style="2" customWidth="1"/>
    <col min="11758" max="11758" width="17.125" style="2" customWidth="1"/>
    <col min="11759" max="11759" width="14.125" style="2" customWidth="1"/>
    <col min="11760" max="11760" width="15.625" style="2" customWidth="1"/>
    <col min="11761" max="11761" width="14.375" style="2" customWidth="1"/>
    <col min="11762" max="11762" width="11.875" style="2" bestFit="1" customWidth="1"/>
    <col min="11763" max="11763" width="9.875" style="2" bestFit="1" customWidth="1"/>
    <col min="11764" max="12012" width="9.125" style="2"/>
    <col min="12013" max="12013" width="43.875" style="2" customWidth="1"/>
    <col min="12014" max="12014" width="17.125" style="2" customWidth="1"/>
    <col min="12015" max="12015" width="14.125" style="2" customWidth="1"/>
    <col min="12016" max="12016" width="15.625" style="2" customWidth="1"/>
    <col min="12017" max="12017" width="14.375" style="2" customWidth="1"/>
    <col min="12018" max="12018" width="11.875" style="2" bestFit="1" customWidth="1"/>
    <col min="12019" max="12019" width="9.875" style="2" bestFit="1" customWidth="1"/>
    <col min="12020" max="12268" width="9.125" style="2"/>
    <col min="12269" max="12269" width="43.875" style="2" customWidth="1"/>
    <col min="12270" max="12270" width="17.125" style="2" customWidth="1"/>
    <col min="12271" max="12271" width="14.125" style="2" customWidth="1"/>
    <col min="12272" max="12272" width="15.625" style="2" customWidth="1"/>
    <col min="12273" max="12273" width="14.375" style="2" customWidth="1"/>
    <col min="12274" max="12274" width="11.875" style="2" bestFit="1" customWidth="1"/>
    <col min="12275" max="12275" width="9.875" style="2" bestFit="1" customWidth="1"/>
    <col min="12276" max="12524" width="9.125" style="2"/>
    <col min="12525" max="12525" width="43.875" style="2" customWidth="1"/>
    <col min="12526" max="12526" width="17.125" style="2" customWidth="1"/>
    <col min="12527" max="12527" width="14.125" style="2" customWidth="1"/>
    <col min="12528" max="12528" width="15.625" style="2" customWidth="1"/>
    <col min="12529" max="12529" width="14.375" style="2" customWidth="1"/>
    <col min="12530" max="12530" width="11.875" style="2" bestFit="1" customWidth="1"/>
    <col min="12531" max="12531" width="9.875" style="2" bestFit="1" customWidth="1"/>
    <col min="12532" max="12780" width="9.125" style="2"/>
    <col min="12781" max="12781" width="43.875" style="2" customWidth="1"/>
    <col min="12782" max="12782" width="17.125" style="2" customWidth="1"/>
    <col min="12783" max="12783" width="14.125" style="2" customWidth="1"/>
    <col min="12784" max="12784" width="15.625" style="2" customWidth="1"/>
    <col min="12785" max="12785" width="14.375" style="2" customWidth="1"/>
    <col min="12786" max="12786" width="11.875" style="2" bestFit="1" customWidth="1"/>
    <col min="12787" max="12787" width="9.875" style="2" bestFit="1" customWidth="1"/>
    <col min="12788" max="13036" width="9.125" style="2"/>
    <col min="13037" max="13037" width="43.875" style="2" customWidth="1"/>
    <col min="13038" max="13038" width="17.125" style="2" customWidth="1"/>
    <col min="13039" max="13039" width="14.125" style="2" customWidth="1"/>
    <col min="13040" max="13040" width="15.625" style="2" customWidth="1"/>
    <col min="13041" max="13041" width="14.375" style="2" customWidth="1"/>
    <col min="13042" max="13042" width="11.875" style="2" bestFit="1" customWidth="1"/>
    <col min="13043" max="13043" width="9.875" style="2" bestFit="1" customWidth="1"/>
    <col min="13044" max="13292" width="9.125" style="2"/>
    <col min="13293" max="13293" width="43.875" style="2" customWidth="1"/>
    <col min="13294" max="13294" width="17.125" style="2" customWidth="1"/>
    <col min="13295" max="13295" width="14.125" style="2" customWidth="1"/>
    <col min="13296" max="13296" width="15.625" style="2" customWidth="1"/>
    <col min="13297" max="13297" width="14.375" style="2" customWidth="1"/>
    <col min="13298" max="13298" width="11.875" style="2" bestFit="1" customWidth="1"/>
    <col min="13299" max="13299" width="9.875" style="2" bestFit="1" customWidth="1"/>
    <col min="13300" max="13548" width="9.125" style="2"/>
    <col min="13549" max="13549" width="43.875" style="2" customWidth="1"/>
    <col min="13550" max="13550" width="17.125" style="2" customWidth="1"/>
    <col min="13551" max="13551" width="14.125" style="2" customWidth="1"/>
    <col min="13552" max="13552" width="15.625" style="2" customWidth="1"/>
    <col min="13553" max="13553" width="14.375" style="2" customWidth="1"/>
    <col min="13554" max="13554" width="11.875" style="2" bestFit="1" customWidth="1"/>
    <col min="13555" max="13555" width="9.875" style="2" bestFit="1" customWidth="1"/>
    <col min="13556" max="13804" width="9.125" style="2"/>
    <col min="13805" max="13805" width="43.875" style="2" customWidth="1"/>
    <col min="13806" max="13806" width="17.125" style="2" customWidth="1"/>
    <col min="13807" max="13807" width="14.125" style="2" customWidth="1"/>
    <col min="13808" max="13808" width="15.625" style="2" customWidth="1"/>
    <col min="13809" max="13809" width="14.375" style="2" customWidth="1"/>
    <col min="13810" max="13810" width="11.875" style="2" bestFit="1" customWidth="1"/>
    <col min="13811" max="13811" width="9.875" style="2" bestFit="1" customWidth="1"/>
    <col min="13812" max="14060" width="9.125" style="2"/>
    <col min="14061" max="14061" width="43.875" style="2" customWidth="1"/>
    <col min="14062" max="14062" width="17.125" style="2" customWidth="1"/>
    <col min="14063" max="14063" width="14.125" style="2" customWidth="1"/>
    <col min="14064" max="14064" width="15.625" style="2" customWidth="1"/>
    <col min="14065" max="14065" width="14.375" style="2" customWidth="1"/>
    <col min="14066" max="14066" width="11.875" style="2" bestFit="1" customWidth="1"/>
    <col min="14067" max="14067" width="9.875" style="2" bestFit="1" customWidth="1"/>
    <col min="14068" max="14316" width="9.125" style="2"/>
    <col min="14317" max="14317" width="43.875" style="2" customWidth="1"/>
    <col min="14318" max="14318" width="17.125" style="2" customWidth="1"/>
    <col min="14319" max="14319" width="14.125" style="2" customWidth="1"/>
    <col min="14320" max="14320" width="15.625" style="2" customWidth="1"/>
    <col min="14321" max="14321" width="14.375" style="2" customWidth="1"/>
    <col min="14322" max="14322" width="11.875" style="2" bestFit="1" customWidth="1"/>
    <col min="14323" max="14323" width="9.875" style="2" bestFit="1" customWidth="1"/>
    <col min="14324" max="14572" width="9.125" style="2"/>
    <col min="14573" max="14573" width="43.875" style="2" customWidth="1"/>
    <col min="14574" max="14574" width="17.125" style="2" customWidth="1"/>
    <col min="14575" max="14575" width="14.125" style="2" customWidth="1"/>
    <col min="14576" max="14576" width="15.625" style="2" customWidth="1"/>
    <col min="14577" max="14577" width="14.375" style="2" customWidth="1"/>
    <col min="14578" max="14578" width="11.875" style="2" bestFit="1" customWidth="1"/>
    <col min="14579" max="14579" width="9.875" style="2" bestFit="1" customWidth="1"/>
    <col min="14580" max="14828" width="9.125" style="2"/>
    <col min="14829" max="14829" width="43.875" style="2" customWidth="1"/>
    <col min="14830" max="14830" width="17.125" style="2" customWidth="1"/>
    <col min="14831" max="14831" width="14.125" style="2" customWidth="1"/>
    <col min="14832" max="14832" width="15.625" style="2" customWidth="1"/>
    <col min="14833" max="14833" width="14.375" style="2" customWidth="1"/>
    <col min="14834" max="14834" width="11.875" style="2" bestFit="1" customWidth="1"/>
    <col min="14835" max="14835" width="9.875" style="2" bestFit="1" customWidth="1"/>
    <col min="14836" max="15084" width="9.125" style="2"/>
    <col min="15085" max="15085" width="43.875" style="2" customWidth="1"/>
    <col min="15086" max="15086" width="17.125" style="2" customWidth="1"/>
    <col min="15087" max="15087" width="14.125" style="2" customWidth="1"/>
    <col min="15088" max="15088" width="15.625" style="2" customWidth="1"/>
    <col min="15089" max="15089" width="14.375" style="2" customWidth="1"/>
    <col min="15090" max="15090" width="11.875" style="2" bestFit="1" customWidth="1"/>
    <col min="15091" max="15091" width="9.875" style="2" bestFit="1" customWidth="1"/>
    <col min="15092" max="15340" width="9.125" style="2"/>
    <col min="15341" max="15341" width="43.875" style="2" customWidth="1"/>
    <col min="15342" max="15342" width="17.125" style="2" customWidth="1"/>
    <col min="15343" max="15343" width="14.125" style="2" customWidth="1"/>
    <col min="15344" max="15344" width="15.625" style="2" customWidth="1"/>
    <col min="15345" max="15345" width="14.375" style="2" customWidth="1"/>
    <col min="15346" max="15346" width="11.875" style="2" bestFit="1" customWidth="1"/>
    <col min="15347" max="15347" width="9.875" style="2" bestFit="1" customWidth="1"/>
    <col min="15348" max="15596" width="9.125" style="2"/>
    <col min="15597" max="15597" width="43.875" style="2" customWidth="1"/>
    <col min="15598" max="15598" width="17.125" style="2" customWidth="1"/>
    <col min="15599" max="15599" width="14.125" style="2" customWidth="1"/>
    <col min="15600" max="15600" width="15.625" style="2" customWidth="1"/>
    <col min="15601" max="15601" width="14.375" style="2" customWidth="1"/>
    <col min="15602" max="15602" width="11.875" style="2" bestFit="1" customWidth="1"/>
    <col min="15603" max="15603" width="9.875" style="2" bestFit="1" customWidth="1"/>
    <col min="15604" max="15852" width="9.125" style="2"/>
    <col min="15853" max="15853" width="43.875" style="2" customWidth="1"/>
    <col min="15854" max="15854" width="17.125" style="2" customWidth="1"/>
    <col min="15855" max="15855" width="14.125" style="2" customWidth="1"/>
    <col min="15856" max="15856" width="15.625" style="2" customWidth="1"/>
    <col min="15857" max="15857" width="14.375" style="2" customWidth="1"/>
    <col min="15858" max="15858" width="11.875" style="2" bestFit="1" customWidth="1"/>
    <col min="15859" max="15859" width="9.875" style="2" bestFit="1" customWidth="1"/>
    <col min="15860" max="16108" width="9.125" style="2"/>
    <col min="16109" max="16109" width="43.875" style="2" customWidth="1"/>
    <col min="16110" max="16110" width="17.125" style="2" customWidth="1"/>
    <col min="16111" max="16111" width="14.125" style="2" customWidth="1"/>
    <col min="16112" max="16112" width="15.625" style="2" customWidth="1"/>
    <col min="16113" max="16113" width="14.375" style="2" customWidth="1"/>
    <col min="16114" max="16114" width="11.875" style="2" bestFit="1" customWidth="1"/>
    <col min="16115" max="16115" width="9.875" style="2" bestFit="1" customWidth="1"/>
    <col min="16116" max="16384" width="9.125" style="2"/>
  </cols>
  <sheetData>
    <row r="1" spans="1:17" ht="26.25">
      <c r="A1" s="155" t="s">
        <v>240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" t="s">
        <v>318</v>
      </c>
    </row>
    <row r="2" spans="1:17" ht="26.25" hidden="1">
      <c r="A2" s="156" t="s">
        <v>317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7" ht="26.25">
      <c r="A3" s="157" t="s">
        <v>242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7" ht="23.25" customHeight="1">
      <c r="A4" s="158" t="s">
        <v>192</v>
      </c>
      <c r="B4" s="160" t="s">
        <v>175</v>
      </c>
      <c r="C4" s="146" t="s">
        <v>2</v>
      </c>
      <c r="D4" s="85" t="s">
        <v>3</v>
      </c>
      <c r="E4" s="151" t="s">
        <v>188</v>
      </c>
      <c r="F4" s="85" t="s">
        <v>5</v>
      </c>
      <c r="G4" s="151" t="s">
        <v>176</v>
      </c>
      <c r="H4" s="153" t="s">
        <v>177</v>
      </c>
      <c r="I4" s="88" t="s">
        <v>149</v>
      </c>
      <c r="J4" s="88" t="s">
        <v>216</v>
      </c>
      <c r="K4" s="153" t="s">
        <v>142</v>
      </c>
      <c r="L4" s="162" t="s">
        <v>144</v>
      </c>
      <c r="M4" s="164" t="s">
        <v>185</v>
      </c>
      <c r="N4" s="166" t="s">
        <v>189</v>
      </c>
      <c r="O4" s="168" t="s">
        <v>190</v>
      </c>
      <c r="P4" s="166" t="s">
        <v>191</v>
      </c>
    </row>
    <row r="5" spans="1:17" ht="23.25" customHeight="1">
      <c r="A5" s="159"/>
      <c r="B5" s="161"/>
      <c r="C5" s="89"/>
      <c r="D5" s="90"/>
      <c r="E5" s="90"/>
      <c r="F5" s="90"/>
      <c r="G5" s="90"/>
      <c r="H5" s="90"/>
      <c r="I5" s="91"/>
      <c r="J5" s="91"/>
      <c r="K5" s="152"/>
      <c r="L5" s="163"/>
      <c r="M5" s="165"/>
      <c r="N5" s="167"/>
      <c r="O5" s="169"/>
      <c r="P5" s="167"/>
    </row>
    <row r="6" spans="1:17" s="19" customFormat="1" ht="42">
      <c r="A6" s="75">
        <v>1</v>
      </c>
      <c r="B6" s="76" t="s">
        <v>193</v>
      </c>
      <c r="C6" s="24" t="s">
        <v>21</v>
      </c>
      <c r="D6" s="16">
        <v>128400</v>
      </c>
      <c r="E6" s="133">
        <v>128400</v>
      </c>
      <c r="F6" s="16">
        <v>126000</v>
      </c>
      <c r="G6" s="16">
        <v>126000</v>
      </c>
      <c r="H6" s="16">
        <f>E6-G6</f>
        <v>2400</v>
      </c>
      <c r="I6" s="58" t="s">
        <v>236</v>
      </c>
      <c r="J6" s="57" t="s">
        <v>217</v>
      </c>
      <c r="K6" s="16" t="s">
        <v>160</v>
      </c>
      <c r="L6" s="16" t="s">
        <v>161</v>
      </c>
      <c r="M6" s="22" t="s">
        <v>187</v>
      </c>
      <c r="N6" s="83" t="s">
        <v>237</v>
      </c>
      <c r="O6" s="16"/>
      <c r="P6" s="16"/>
    </row>
    <row r="7" spans="1:17" s="11" customFormat="1" ht="42">
      <c r="A7" s="75">
        <v>2</v>
      </c>
      <c r="B7" s="76" t="s">
        <v>194</v>
      </c>
      <c r="C7" s="24" t="s">
        <v>23</v>
      </c>
      <c r="D7" s="16">
        <v>95900</v>
      </c>
      <c r="E7" s="133">
        <v>95900</v>
      </c>
      <c r="F7" s="16">
        <v>94500</v>
      </c>
      <c r="G7" s="16">
        <v>94500</v>
      </c>
      <c r="H7" s="16">
        <f t="shared" ref="H7:H18" si="0">E7-G7</f>
        <v>1400</v>
      </c>
      <c r="I7" s="58" t="s">
        <v>236</v>
      </c>
      <c r="J7" s="57" t="s">
        <v>217</v>
      </c>
      <c r="K7" s="16" t="s">
        <v>160</v>
      </c>
      <c r="L7" s="16" t="s">
        <v>161</v>
      </c>
      <c r="M7" s="22" t="s">
        <v>187</v>
      </c>
      <c r="N7" s="83" t="s">
        <v>237</v>
      </c>
      <c r="O7" s="16"/>
      <c r="P7" s="16"/>
    </row>
    <row r="8" spans="1:17" s="11" customFormat="1" ht="42">
      <c r="A8" s="75">
        <v>3</v>
      </c>
      <c r="B8" s="76" t="s">
        <v>195</v>
      </c>
      <c r="C8" s="24" t="s">
        <v>25</v>
      </c>
      <c r="D8" s="16">
        <v>225500</v>
      </c>
      <c r="E8" s="133">
        <v>225500</v>
      </c>
      <c r="F8" s="16">
        <v>214450</v>
      </c>
      <c r="G8" s="16">
        <v>214450</v>
      </c>
      <c r="H8" s="16">
        <f t="shared" si="0"/>
        <v>11050</v>
      </c>
      <c r="I8" s="58" t="s">
        <v>236</v>
      </c>
      <c r="J8" s="57" t="s">
        <v>217</v>
      </c>
      <c r="K8" s="16" t="s">
        <v>160</v>
      </c>
      <c r="L8" s="16" t="s">
        <v>161</v>
      </c>
      <c r="M8" s="22" t="s">
        <v>187</v>
      </c>
      <c r="N8" s="83" t="s">
        <v>237</v>
      </c>
      <c r="O8" s="16"/>
      <c r="P8" s="16"/>
    </row>
    <row r="9" spans="1:17" s="11" customFormat="1" ht="42">
      <c r="A9" s="75">
        <v>4</v>
      </c>
      <c r="B9" s="76" t="s">
        <v>196</v>
      </c>
      <c r="C9" s="24" t="s">
        <v>27</v>
      </c>
      <c r="D9" s="16">
        <v>283900</v>
      </c>
      <c r="E9" s="133">
        <v>283900</v>
      </c>
      <c r="F9" s="16">
        <v>275450</v>
      </c>
      <c r="G9" s="16">
        <v>275450</v>
      </c>
      <c r="H9" s="16">
        <f t="shared" si="0"/>
        <v>8450</v>
      </c>
      <c r="I9" s="58" t="s">
        <v>236</v>
      </c>
      <c r="J9" s="57" t="s">
        <v>217</v>
      </c>
      <c r="K9" s="16" t="s">
        <v>160</v>
      </c>
      <c r="L9" s="16" t="s">
        <v>161</v>
      </c>
      <c r="M9" s="22" t="s">
        <v>187</v>
      </c>
      <c r="N9" s="83" t="s">
        <v>237</v>
      </c>
      <c r="O9" s="16"/>
      <c r="P9" s="16"/>
    </row>
    <row r="10" spans="1:17" s="11" customFormat="1" ht="42">
      <c r="A10" s="75">
        <v>5</v>
      </c>
      <c r="B10" s="76" t="s">
        <v>197</v>
      </c>
      <c r="C10" s="24" t="s">
        <v>29</v>
      </c>
      <c r="D10" s="16">
        <v>305000</v>
      </c>
      <c r="E10" s="133">
        <v>305000</v>
      </c>
      <c r="F10" s="16">
        <v>300000</v>
      </c>
      <c r="G10" s="16">
        <v>300000</v>
      </c>
      <c r="H10" s="16">
        <f t="shared" si="0"/>
        <v>5000</v>
      </c>
      <c r="I10" s="58" t="s">
        <v>218</v>
      </c>
      <c r="J10" s="57" t="s">
        <v>217</v>
      </c>
      <c r="K10" s="65" t="s">
        <v>157</v>
      </c>
      <c r="L10" s="16" t="s">
        <v>158</v>
      </c>
      <c r="M10" s="22" t="s">
        <v>186</v>
      </c>
      <c r="N10" s="83" t="s">
        <v>237</v>
      </c>
      <c r="O10" s="16"/>
      <c r="P10" s="16"/>
    </row>
    <row r="11" spans="1:17" s="11" customFormat="1" ht="42">
      <c r="A11" s="75">
        <v>6</v>
      </c>
      <c r="B11" s="76" t="s">
        <v>198</v>
      </c>
      <c r="C11" s="24" t="s">
        <v>31</v>
      </c>
      <c r="D11" s="16">
        <v>250000</v>
      </c>
      <c r="E11" s="133">
        <v>250000</v>
      </c>
      <c r="F11" s="16">
        <v>250000</v>
      </c>
      <c r="G11" s="16">
        <v>250000</v>
      </c>
      <c r="H11" s="16">
        <f t="shared" si="0"/>
        <v>0</v>
      </c>
      <c r="I11" s="58" t="s">
        <v>219</v>
      </c>
      <c r="J11" s="57" t="s">
        <v>220</v>
      </c>
      <c r="K11" s="16" t="s">
        <v>155</v>
      </c>
      <c r="L11" s="64" t="s">
        <v>163</v>
      </c>
      <c r="M11" s="22" t="s">
        <v>186</v>
      </c>
      <c r="N11" s="83" t="s">
        <v>237</v>
      </c>
      <c r="O11" s="16"/>
      <c r="P11" s="16"/>
    </row>
    <row r="12" spans="1:17" s="11" customFormat="1" ht="63">
      <c r="A12" s="75">
        <v>7</v>
      </c>
      <c r="B12" s="76" t="s">
        <v>199</v>
      </c>
      <c r="C12" s="24" t="s">
        <v>33</v>
      </c>
      <c r="D12" s="16">
        <v>28600</v>
      </c>
      <c r="E12" s="133">
        <v>28600</v>
      </c>
      <c r="F12" s="16">
        <v>23900</v>
      </c>
      <c r="G12" s="16">
        <v>23900</v>
      </c>
      <c r="H12" s="16">
        <f t="shared" si="0"/>
        <v>4700</v>
      </c>
      <c r="I12" s="58" t="s">
        <v>221</v>
      </c>
      <c r="J12" s="57" t="s">
        <v>222</v>
      </c>
      <c r="K12" s="16" t="s">
        <v>152</v>
      </c>
      <c r="L12" s="16" t="s">
        <v>153</v>
      </c>
      <c r="M12" s="22" t="s">
        <v>187</v>
      </c>
      <c r="N12" s="83" t="s">
        <v>237</v>
      </c>
      <c r="O12" s="16"/>
      <c r="P12" s="16"/>
    </row>
    <row r="13" spans="1:17" s="11" customFormat="1" ht="63">
      <c r="A13" s="75">
        <v>8</v>
      </c>
      <c r="B13" s="76" t="s">
        <v>200</v>
      </c>
      <c r="C13" s="24" t="s">
        <v>35</v>
      </c>
      <c r="D13" s="16">
        <v>874800</v>
      </c>
      <c r="E13" s="133">
        <v>874800</v>
      </c>
      <c r="F13" s="16">
        <v>710100</v>
      </c>
      <c r="G13" s="16">
        <v>710100</v>
      </c>
      <c r="H13" s="16">
        <f t="shared" si="0"/>
        <v>164700</v>
      </c>
      <c r="I13" s="58" t="s">
        <v>223</v>
      </c>
      <c r="J13" s="57" t="s">
        <v>224</v>
      </c>
      <c r="K13" s="16" t="s">
        <v>152</v>
      </c>
      <c r="L13" s="16" t="s">
        <v>153</v>
      </c>
      <c r="M13" s="22" t="s">
        <v>187</v>
      </c>
      <c r="N13" s="83" t="s">
        <v>237</v>
      </c>
      <c r="O13" s="16"/>
      <c r="P13" s="16"/>
    </row>
    <row r="14" spans="1:17" s="19" customFormat="1" ht="63">
      <c r="A14" s="75">
        <v>9</v>
      </c>
      <c r="B14" s="76" t="s">
        <v>201</v>
      </c>
      <c r="C14" s="24" t="s">
        <v>37</v>
      </c>
      <c r="D14" s="16">
        <v>549900</v>
      </c>
      <c r="E14" s="133">
        <v>549900</v>
      </c>
      <c r="F14" s="16">
        <v>457600</v>
      </c>
      <c r="G14" s="16">
        <v>457600</v>
      </c>
      <c r="H14" s="16">
        <f t="shared" si="0"/>
        <v>92300</v>
      </c>
      <c r="I14" s="58" t="s">
        <v>221</v>
      </c>
      <c r="J14" s="57" t="s">
        <v>222</v>
      </c>
      <c r="K14" s="16" t="s">
        <v>152</v>
      </c>
      <c r="L14" s="16" t="s">
        <v>153</v>
      </c>
      <c r="M14" s="22" t="s">
        <v>187</v>
      </c>
      <c r="N14" s="83" t="s">
        <v>237</v>
      </c>
      <c r="O14" s="16"/>
      <c r="P14" s="16"/>
    </row>
    <row r="15" spans="1:17" s="11" customFormat="1" ht="63">
      <c r="A15" s="75">
        <v>10</v>
      </c>
      <c r="B15" s="76" t="s">
        <v>203</v>
      </c>
      <c r="C15" s="24" t="s">
        <v>39</v>
      </c>
      <c r="D15" s="16">
        <v>1128000</v>
      </c>
      <c r="E15" s="133">
        <v>1128000</v>
      </c>
      <c r="F15" s="16">
        <v>943200</v>
      </c>
      <c r="G15" s="16">
        <v>943200</v>
      </c>
      <c r="H15" s="16">
        <f t="shared" si="0"/>
        <v>184800</v>
      </c>
      <c r="I15" s="58" t="s">
        <v>221</v>
      </c>
      <c r="J15" s="57" t="s">
        <v>222</v>
      </c>
      <c r="K15" s="16" t="s">
        <v>152</v>
      </c>
      <c r="L15" s="16" t="s">
        <v>153</v>
      </c>
      <c r="M15" s="22" t="s">
        <v>187</v>
      </c>
      <c r="N15" s="83" t="s">
        <v>237</v>
      </c>
      <c r="O15" s="16"/>
      <c r="P15" s="16"/>
    </row>
    <row r="16" spans="1:17" s="11" customFormat="1" ht="63">
      <c r="A16" s="75">
        <v>11</v>
      </c>
      <c r="B16" s="76" t="s">
        <v>202</v>
      </c>
      <c r="C16" s="24" t="s">
        <v>41</v>
      </c>
      <c r="D16" s="16">
        <v>180000</v>
      </c>
      <c r="E16" s="133">
        <v>180000</v>
      </c>
      <c r="F16" s="16">
        <v>139800</v>
      </c>
      <c r="G16" s="16">
        <v>139800</v>
      </c>
      <c r="H16" s="16">
        <f t="shared" si="0"/>
        <v>40200</v>
      </c>
      <c r="I16" s="58" t="s">
        <v>221</v>
      </c>
      <c r="J16" s="57" t="s">
        <v>222</v>
      </c>
      <c r="K16" s="16" t="s">
        <v>152</v>
      </c>
      <c r="L16" s="16" t="s">
        <v>153</v>
      </c>
      <c r="M16" s="22" t="s">
        <v>187</v>
      </c>
      <c r="N16" s="83" t="s">
        <v>237</v>
      </c>
      <c r="O16" s="16"/>
      <c r="P16" s="16"/>
    </row>
    <row r="17" spans="1:16" s="11" customFormat="1" ht="63">
      <c r="A17" s="75">
        <v>12</v>
      </c>
      <c r="B17" s="76" t="s">
        <v>204</v>
      </c>
      <c r="C17" s="24" t="s">
        <v>43</v>
      </c>
      <c r="D17" s="16">
        <v>319800</v>
      </c>
      <c r="E17" s="133">
        <v>319800</v>
      </c>
      <c r="F17" s="16">
        <v>252306</v>
      </c>
      <c r="G17" s="16">
        <v>252306</v>
      </c>
      <c r="H17" s="16">
        <f t="shared" si="0"/>
        <v>67494</v>
      </c>
      <c r="I17" s="58" t="s">
        <v>225</v>
      </c>
      <c r="J17" s="57" t="s">
        <v>226</v>
      </c>
      <c r="K17" s="16" t="s">
        <v>146</v>
      </c>
      <c r="L17" s="16" t="s">
        <v>148</v>
      </c>
      <c r="M17" s="22" t="s">
        <v>187</v>
      </c>
      <c r="N17" s="83" t="s">
        <v>237</v>
      </c>
      <c r="O17" s="16"/>
      <c r="P17" s="16"/>
    </row>
    <row r="18" spans="1:16" s="11" customFormat="1" ht="42">
      <c r="A18" s="75">
        <v>13</v>
      </c>
      <c r="B18" s="76" t="s">
        <v>205</v>
      </c>
      <c r="C18" s="24" t="s">
        <v>45</v>
      </c>
      <c r="D18" s="16">
        <v>30000</v>
      </c>
      <c r="E18" s="133">
        <v>30000</v>
      </c>
      <c r="F18" s="16">
        <v>28248</v>
      </c>
      <c r="G18" s="16">
        <v>28248</v>
      </c>
      <c r="H18" s="16">
        <f t="shared" si="0"/>
        <v>1752</v>
      </c>
      <c r="I18" s="58" t="s">
        <v>225</v>
      </c>
      <c r="J18" s="57" t="s">
        <v>226</v>
      </c>
      <c r="K18" s="16" t="s">
        <v>147</v>
      </c>
      <c r="L18" s="16" t="s">
        <v>148</v>
      </c>
      <c r="M18" s="22" t="s">
        <v>187</v>
      </c>
      <c r="N18" s="83" t="s">
        <v>237</v>
      </c>
      <c r="O18" s="16"/>
      <c r="P18" s="16"/>
    </row>
    <row r="19" spans="1:16" s="11" customFormat="1" ht="42">
      <c r="A19" s="75">
        <v>14</v>
      </c>
      <c r="B19" s="76" t="s">
        <v>206</v>
      </c>
      <c r="C19" s="24" t="s">
        <v>49</v>
      </c>
      <c r="D19" s="16">
        <v>7980000</v>
      </c>
      <c r="E19" s="133">
        <v>7980000</v>
      </c>
      <c r="F19" s="62"/>
      <c r="G19" s="64">
        <v>7188000</v>
      </c>
      <c r="H19" s="64">
        <f>E19-G19</f>
        <v>792000</v>
      </c>
      <c r="I19" s="122" t="s">
        <v>281</v>
      </c>
      <c r="J19" s="122" t="s">
        <v>282</v>
      </c>
      <c r="K19" s="121" t="s">
        <v>286</v>
      </c>
      <c r="L19" s="121" t="s">
        <v>288</v>
      </c>
      <c r="M19" s="22" t="s">
        <v>187</v>
      </c>
      <c r="N19" s="115" t="s">
        <v>243</v>
      </c>
      <c r="O19" s="116" t="s">
        <v>237</v>
      </c>
      <c r="P19" s="117"/>
    </row>
    <row r="20" spans="1:16" s="11" customFormat="1" ht="42">
      <c r="A20" s="75">
        <v>15</v>
      </c>
      <c r="B20" s="76" t="s">
        <v>207</v>
      </c>
      <c r="C20" s="24" t="s">
        <v>51</v>
      </c>
      <c r="D20" s="16">
        <v>22887000</v>
      </c>
      <c r="E20" s="133">
        <v>22887000</v>
      </c>
      <c r="F20" s="62"/>
      <c r="G20" s="64">
        <v>19784592.010000002</v>
      </c>
      <c r="H20" s="64">
        <f>E20-G20</f>
        <v>3102407.9899999984</v>
      </c>
      <c r="I20" s="122" t="s">
        <v>283</v>
      </c>
      <c r="J20" s="122" t="s">
        <v>284</v>
      </c>
      <c r="K20" s="121" t="s">
        <v>285</v>
      </c>
      <c r="L20" s="121" t="s">
        <v>287</v>
      </c>
      <c r="M20" s="22" t="s">
        <v>187</v>
      </c>
      <c r="N20" s="115" t="s">
        <v>244</v>
      </c>
      <c r="O20" s="116" t="s">
        <v>237</v>
      </c>
      <c r="P20" s="117"/>
    </row>
    <row r="21" spans="1:16" s="11" customFormat="1" ht="42">
      <c r="A21" s="75">
        <v>16</v>
      </c>
      <c r="B21" s="76" t="s">
        <v>208</v>
      </c>
      <c r="C21" s="24" t="s">
        <v>55</v>
      </c>
      <c r="D21" s="16">
        <v>2400000</v>
      </c>
      <c r="E21" s="133">
        <v>2400000</v>
      </c>
      <c r="F21" s="16">
        <v>2399000</v>
      </c>
      <c r="G21" s="16">
        <v>2399000</v>
      </c>
      <c r="H21" s="16">
        <f>E21-G21</f>
        <v>1000</v>
      </c>
      <c r="I21" s="58" t="s">
        <v>227</v>
      </c>
      <c r="J21" s="57" t="s">
        <v>228</v>
      </c>
      <c r="K21" s="65" t="s">
        <v>167</v>
      </c>
      <c r="L21" s="16" t="s">
        <v>171</v>
      </c>
      <c r="M21" s="22" t="s">
        <v>187</v>
      </c>
      <c r="N21" s="83" t="s">
        <v>237</v>
      </c>
      <c r="O21" s="16"/>
      <c r="P21" s="65"/>
    </row>
    <row r="22" spans="1:16" s="11" customFormat="1" ht="46.5" customHeight="1">
      <c r="A22" s="75">
        <v>17</v>
      </c>
      <c r="B22" s="76" t="s">
        <v>209</v>
      </c>
      <c r="C22" s="24" t="s">
        <v>57</v>
      </c>
      <c r="D22" s="16">
        <v>960000</v>
      </c>
      <c r="E22" s="133">
        <v>960000</v>
      </c>
      <c r="F22" s="16">
        <v>960000</v>
      </c>
      <c r="G22" s="16">
        <v>960000</v>
      </c>
      <c r="H22" s="16">
        <f t="shared" ref="H22:H62" si="1">E22-G22</f>
        <v>0</v>
      </c>
      <c r="I22" s="58" t="s">
        <v>229</v>
      </c>
      <c r="J22" s="57" t="s">
        <v>230</v>
      </c>
      <c r="K22" s="16" t="s">
        <v>165</v>
      </c>
      <c r="L22" s="16" t="s">
        <v>170</v>
      </c>
      <c r="M22" s="22" t="s">
        <v>187</v>
      </c>
      <c r="N22" s="83" t="s">
        <v>237</v>
      </c>
      <c r="O22" s="16"/>
      <c r="P22" s="65"/>
    </row>
    <row r="23" spans="1:16" s="11" customFormat="1" ht="42">
      <c r="A23" s="75">
        <v>18</v>
      </c>
      <c r="B23" s="76" t="s">
        <v>210</v>
      </c>
      <c r="C23" s="15" t="s">
        <v>59</v>
      </c>
      <c r="D23" s="21">
        <v>2400000</v>
      </c>
      <c r="E23" s="138">
        <v>2400000</v>
      </c>
      <c r="F23" s="21">
        <v>2385000</v>
      </c>
      <c r="G23" s="21">
        <v>2385000</v>
      </c>
      <c r="H23" s="16">
        <f t="shared" si="1"/>
        <v>15000</v>
      </c>
      <c r="I23" s="20" t="s">
        <v>231</v>
      </c>
      <c r="J23" s="82" t="s">
        <v>232</v>
      </c>
      <c r="K23" s="66" t="s">
        <v>173</v>
      </c>
      <c r="L23" s="67" t="s">
        <v>174</v>
      </c>
      <c r="M23" s="22" t="s">
        <v>187</v>
      </c>
      <c r="N23" s="83" t="s">
        <v>237</v>
      </c>
      <c r="O23" s="21"/>
      <c r="P23" s="65"/>
    </row>
    <row r="24" spans="1:16" s="11" customFormat="1" ht="42">
      <c r="A24" s="75">
        <v>19</v>
      </c>
      <c r="B24" s="76" t="s">
        <v>211</v>
      </c>
      <c r="C24" s="15" t="s">
        <v>61</v>
      </c>
      <c r="D24" s="16">
        <v>780000</v>
      </c>
      <c r="E24" s="133">
        <v>780000</v>
      </c>
      <c r="F24" s="16">
        <v>774000</v>
      </c>
      <c r="G24" s="16">
        <v>774000</v>
      </c>
      <c r="H24" s="16">
        <f t="shared" si="1"/>
        <v>6000</v>
      </c>
      <c r="I24" s="58" t="s">
        <v>229</v>
      </c>
      <c r="J24" s="57" t="s">
        <v>230</v>
      </c>
      <c r="K24" s="16" t="s">
        <v>165</v>
      </c>
      <c r="L24" s="16" t="s">
        <v>170</v>
      </c>
      <c r="M24" s="22" t="s">
        <v>187</v>
      </c>
      <c r="N24" s="83" t="s">
        <v>237</v>
      </c>
      <c r="O24" s="16"/>
      <c r="P24" s="65"/>
    </row>
    <row r="25" spans="1:16" s="11" customFormat="1" ht="42">
      <c r="A25" s="75">
        <v>20</v>
      </c>
      <c r="B25" s="76" t="s">
        <v>245</v>
      </c>
      <c r="C25" s="15"/>
      <c r="D25" s="16"/>
      <c r="E25" s="133">
        <v>120000</v>
      </c>
      <c r="F25" s="16"/>
      <c r="G25" s="16">
        <v>116000</v>
      </c>
      <c r="H25" s="16">
        <f t="shared" si="1"/>
        <v>4000</v>
      </c>
      <c r="I25" s="58" t="s">
        <v>299</v>
      </c>
      <c r="J25" s="57" t="s">
        <v>300</v>
      </c>
      <c r="K25" s="16" t="s">
        <v>165</v>
      </c>
      <c r="L25" s="16" t="s">
        <v>301</v>
      </c>
      <c r="M25" s="16" t="s">
        <v>187</v>
      </c>
      <c r="N25" s="83"/>
      <c r="O25" s="16"/>
      <c r="P25" s="16"/>
    </row>
    <row r="26" spans="1:16" s="11" customFormat="1" ht="42">
      <c r="A26" s="75">
        <v>21</v>
      </c>
      <c r="B26" s="76" t="s">
        <v>212</v>
      </c>
      <c r="C26" s="15" t="s">
        <v>65</v>
      </c>
      <c r="D26" s="16">
        <v>324000</v>
      </c>
      <c r="E26" s="133">
        <v>324000</v>
      </c>
      <c r="F26" s="16">
        <v>249900</v>
      </c>
      <c r="G26" s="16">
        <v>249900</v>
      </c>
      <c r="H26" s="16">
        <f t="shared" si="1"/>
        <v>74100</v>
      </c>
      <c r="I26" s="58" t="s">
        <v>233</v>
      </c>
      <c r="J26" s="57" t="s">
        <v>228</v>
      </c>
      <c r="K26" s="65" t="s">
        <v>168</v>
      </c>
      <c r="L26" s="16" t="s">
        <v>171</v>
      </c>
      <c r="M26" s="22" t="s">
        <v>187</v>
      </c>
      <c r="N26" s="83" t="s">
        <v>237</v>
      </c>
      <c r="O26" s="16"/>
      <c r="P26" s="65"/>
    </row>
    <row r="27" spans="1:16" s="11" customFormat="1" ht="42">
      <c r="A27" s="75">
        <v>22</v>
      </c>
      <c r="B27" s="76" t="s">
        <v>213</v>
      </c>
      <c r="C27" s="15" t="s">
        <v>129</v>
      </c>
      <c r="D27" s="16">
        <v>113600</v>
      </c>
      <c r="E27" s="133">
        <v>113600</v>
      </c>
      <c r="F27" s="16">
        <v>99800</v>
      </c>
      <c r="G27" s="16">
        <v>99800</v>
      </c>
      <c r="H27" s="16">
        <f t="shared" si="1"/>
        <v>13800</v>
      </c>
      <c r="I27" s="57" t="s">
        <v>178</v>
      </c>
      <c r="J27" s="57" t="s">
        <v>234</v>
      </c>
      <c r="K27" s="16" t="s">
        <v>143</v>
      </c>
      <c r="L27" s="16" t="s">
        <v>145</v>
      </c>
      <c r="M27" s="16" t="s">
        <v>186</v>
      </c>
      <c r="N27" s="83" t="s">
        <v>237</v>
      </c>
      <c r="O27" s="16"/>
      <c r="P27" s="16"/>
    </row>
    <row r="28" spans="1:16" s="11" customFormat="1" ht="42">
      <c r="A28" s="75">
        <v>23</v>
      </c>
      <c r="B28" s="76" t="s">
        <v>214</v>
      </c>
      <c r="C28" s="24" t="s">
        <v>136</v>
      </c>
      <c r="D28" s="16">
        <v>97000</v>
      </c>
      <c r="E28" s="133">
        <v>97000</v>
      </c>
      <c r="F28" s="16"/>
      <c r="G28" s="16">
        <v>97000</v>
      </c>
      <c r="H28" s="16">
        <f t="shared" si="1"/>
        <v>0</v>
      </c>
      <c r="I28" s="57" t="s">
        <v>179</v>
      </c>
      <c r="J28" s="57" t="s">
        <v>235</v>
      </c>
      <c r="K28" s="16" t="s">
        <v>183</v>
      </c>
      <c r="L28" s="16" t="s">
        <v>184</v>
      </c>
      <c r="M28" s="16" t="s">
        <v>186</v>
      </c>
      <c r="N28" s="83" t="s">
        <v>237</v>
      </c>
      <c r="O28" s="16"/>
      <c r="P28" s="16"/>
    </row>
    <row r="29" spans="1:16" s="11" customFormat="1" ht="42">
      <c r="A29" s="75">
        <v>24</v>
      </c>
      <c r="B29" s="76" t="s">
        <v>215</v>
      </c>
      <c r="C29" s="24" t="s">
        <v>138</v>
      </c>
      <c r="D29" s="16">
        <v>75000</v>
      </c>
      <c r="E29" s="133">
        <v>75000</v>
      </c>
      <c r="F29" s="16"/>
      <c r="G29" s="16">
        <v>75000</v>
      </c>
      <c r="H29" s="16">
        <f t="shared" si="1"/>
        <v>0</v>
      </c>
      <c r="I29" s="57" t="s">
        <v>180</v>
      </c>
      <c r="J29" s="57" t="s">
        <v>235</v>
      </c>
      <c r="K29" s="16" t="s">
        <v>181</v>
      </c>
      <c r="L29" s="16" t="s">
        <v>182</v>
      </c>
      <c r="M29" s="16" t="s">
        <v>186</v>
      </c>
      <c r="N29" s="83" t="s">
        <v>237</v>
      </c>
      <c r="O29" s="16"/>
      <c r="P29" s="16"/>
    </row>
    <row r="30" spans="1:16" ht="37.5">
      <c r="A30" s="75">
        <v>25</v>
      </c>
      <c r="B30" s="119" t="s">
        <v>246</v>
      </c>
      <c r="C30" s="120"/>
      <c r="D30" s="121"/>
      <c r="E30" s="143">
        <v>200000</v>
      </c>
      <c r="F30" s="121"/>
      <c r="G30" s="121">
        <v>195000</v>
      </c>
      <c r="H30" s="16">
        <f t="shared" si="1"/>
        <v>5000</v>
      </c>
      <c r="I30" s="58" t="s">
        <v>299</v>
      </c>
      <c r="J30" s="57" t="s">
        <v>300</v>
      </c>
      <c r="K30" s="16" t="s">
        <v>165</v>
      </c>
      <c r="L30" s="16" t="s">
        <v>301</v>
      </c>
      <c r="M30" s="16" t="s">
        <v>187</v>
      </c>
      <c r="N30" s="83" t="s">
        <v>237</v>
      </c>
      <c r="O30" s="121"/>
      <c r="P30" s="121"/>
    </row>
    <row r="31" spans="1:16" ht="37.5">
      <c r="A31" s="75">
        <v>26</v>
      </c>
      <c r="B31" s="119" t="s">
        <v>247</v>
      </c>
      <c r="C31" s="120"/>
      <c r="D31" s="121"/>
      <c r="E31" s="143">
        <v>990000</v>
      </c>
      <c r="F31" s="121"/>
      <c r="G31" s="121">
        <v>710000</v>
      </c>
      <c r="H31" s="16">
        <f t="shared" si="1"/>
        <v>280000</v>
      </c>
      <c r="I31" s="122" t="s">
        <v>302</v>
      </c>
      <c r="J31" s="122" t="s">
        <v>303</v>
      </c>
      <c r="K31" s="121" t="s">
        <v>304</v>
      </c>
      <c r="L31" s="121" t="s">
        <v>305</v>
      </c>
      <c r="M31" s="121" t="s">
        <v>187</v>
      </c>
      <c r="N31" s="83" t="s">
        <v>237</v>
      </c>
      <c r="O31" s="121"/>
      <c r="P31" s="121"/>
    </row>
    <row r="32" spans="1:16" ht="37.5">
      <c r="A32" s="75">
        <v>27</v>
      </c>
      <c r="B32" s="119" t="s">
        <v>248</v>
      </c>
      <c r="C32" s="120"/>
      <c r="D32" s="121"/>
      <c r="E32" s="143">
        <v>150000</v>
      </c>
      <c r="F32" s="121"/>
      <c r="G32" s="121">
        <v>145500</v>
      </c>
      <c r="H32" s="16">
        <f t="shared" si="1"/>
        <v>4500</v>
      </c>
      <c r="I32" s="58" t="s">
        <v>299</v>
      </c>
      <c r="J32" s="57" t="s">
        <v>300</v>
      </c>
      <c r="K32" s="16" t="s">
        <v>165</v>
      </c>
      <c r="L32" s="16" t="s">
        <v>301</v>
      </c>
      <c r="M32" s="16" t="s">
        <v>187</v>
      </c>
      <c r="N32" s="83" t="s">
        <v>237</v>
      </c>
      <c r="O32" s="121"/>
      <c r="P32" s="121"/>
    </row>
    <row r="33" spans="1:16" ht="37.5">
      <c r="A33" s="75">
        <v>28</v>
      </c>
      <c r="B33" s="119" t="s">
        <v>249</v>
      </c>
      <c r="C33" s="120"/>
      <c r="D33" s="121"/>
      <c r="E33" s="143">
        <v>665000</v>
      </c>
      <c r="F33" s="121"/>
      <c r="G33" s="121">
        <v>651000</v>
      </c>
      <c r="H33" s="16">
        <f t="shared" si="1"/>
        <v>14000</v>
      </c>
      <c r="I33" s="58" t="s">
        <v>299</v>
      </c>
      <c r="J33" s="57" t="s">
        <v>300</v>
      </c>
      <c r="K33" s="16" t="s">
        <v>165</v>
      </c>
      <c r="L33" s="16" t="s">
        <v>301</v>
      </c>
      <c r="M33" s="16" t="s">
        <v>187</v>
      </c>
      <c r="N33" s="83" t="s">
        <v>237</v>
      </c>
      <c r="O33" s="121"/>
      <c r="P33" s="121"/>
    </row>
    <row r="34" spans="1:16" s="132" customFormat="1" ht="63">
      <c r="A34" s="75">
        <v>29</v>
      </c>
      <c r="B34" s="123" t="s">
        <v>250</v>
      </c>
      <c r="C34" s="20"/>
      <c r="D34" s="16"/>
      <c r="E34" s="133">
        <v>1080000</v>
      </c>
      <c r="F34" s="16"/>
      <c r="G34" s="16">
        <v>0</v>
      </c>
      <c r="H34" s="16">
        <f t="shared" si="1"/>
        <v>1080000</v>
      </c>
      <c r="I34" s="57"/>
      <c r="J34" s="57"/>
      <c r="K34" s="16"/>
      <c r="L34" s="16"/>
      <c r="M34" s="16"/>
      <c r="N34" s="16"/>
      <c r="O34" s="83" t="s">
        <v>237</v>
      </c>
      <c r="P34" s="65" t="s">
        <v>316</v>
      </c>
    </row>
    <row r="35" spans="1:16" ht="37.5">
      <c r="A35" s="75">
        <v>30</v>
      </c>
      <c r="B35" s="123" t="s">
        <v>251</v>
      </c>
      <c r="C35" s="120"/>
      <c r="D35" s="121"/>
      <c r="E35" s="143">
        <v>130000</v>
      </c>
      <c r="F35" s="121"/>
      <c r="G35" s="121">
        <v>129470</v>
      </c>
      <c r="H35" s="16">
        <f t="shared" si="1"/>
        <v>530</v>
      </c>
      <c r="I35" s="122" t="s">
        <v>279</v>
      </c>
      <c r="J35" s="122" t="s">
        <v>280</v>
      </c>
      <c r="K35" s="121"/>
      <c r="L35" s="121"/>
      <c r="M35" s="121"/>
      <c r="N35" s="83" t="s">
        <v>237</v>
      </c>
      <c r="O35" s="121"/>
      <c r="P35" s="121"/>
    </row>
    <row r="36" spans="1:16" ht="37.5">
      <c r="A36" s="75">
        <v>31</v>
      </c>
      <c r="B36" s="123" t="s">
        <v>252</v>
      </c>
      <c r="C36" s="120"/>
      <c r="D36" s="121"/>
      <c r="E36" s="143">
        <v>520000</v>
      </c>
      <c r="F36" s="121"/>
      <c r="G36" s="121">
        <v>470800</v>
      </c>
      <c r="H36" s="16">
        <f t="shared" si="1"/>
        <v>49200</v>
      </c>
      <c r="I36" s="122" t="s">
        <v>279</v>
      </c>
      <c r="J36" s="122" t="s">
        <v>280</v>
      </c>
      <c r="K36" s="121"/>
      <c r="L36" s="121"/>
      <c r="M36" s="121"/>
      <c r="N36" s="83" t="s">
        <v>237</v>
      </c>
      <c r="O36" s="121"/>
      <c r="P36" s="121"/>
    </row>
    <row r="37" spans="1:16" ht="37.5">
      <c r="A37" s="75">
        <v>32</v>
      </c>
      <c r="B37" s="124" t="s">
        <v>253</v>
      </c>
      <c r="C37" s="120"/>
      <c r="D37" s="121"/>
      <c r="E37" s="143">
        <v>750000</v>
      </c>
      <c r="F37" s="121"/>
      <c r="G37" s="121">
        <v>706200</v>
      </c>
      <c r="H37" s="16">
        <f t="shared" si="1"/>
        <v>43800</v>
      </c>
      <c r="I37" s="122" t="s">
        <v>279</v>
      </c>
      <c r="J37" s="122" t="s">
        <v>280</v>
      </c>
      <c r="K37" s="121"/>
      <c r="L37" s="121"/>
      <c r="M37" s="121"/>
      <c r="N37" s="83" t="s">
        <v>237</v>
      </c>
      <c r="O37" s="121"/>
      <c r="P37" s="121"/>
    </row>
    <row r="38" spans="1:16" ht="63">
      <c r="A38" s="75">
        <v>33</v>
      </c>
      <c r="B38" s="119" t="s">
        <v>254</v>
      </c>
      <c r="C38" s="20"/>
      <c r="D38" s="16"/>
      <c r="E38" s="133">
        <v>312000</v>
      </c>
      <c r="F38" s="16"/>
      <c r="G38" s="16">
        <v>0</v>
      </c>
      <c r="H38" s="16">
        <f t="shared" si="1"/>
        <v>312000</v>
      </c>
      <c r="I38" s="57"/>
      <c r="J38" s="57"/>
      <c r="K38" s="16"/>
      <c r="L38" s="16"/>
      <c r="M38" s="16"/>
      <c r="N38" s="16"/>
      <c r="O38" s="83" t="s">
        <v>237</v>
      </c>
      <c r="P38" s="65" t="s">
        <v>316</v>
      </c>
    </row>
    <row r="39" spans="1:16" ht="63">
      <c r="A39" s="75">
        <v>34</v>
      </c>
      <c r="B39" s="119" t="s">
        <v>255</v>
      </c>
      <c r="C39" s="20"/>
      <c r="D39" s="16"/>
      <c r="E39" s="133">
        <v>342500</v>
      </c>
      <c r="F39" s="16"/>
      <c r="G39" s="16">
        <v>0</v>
      </c>
      <c r="H39" s="16">
        <f t="shared" si="1"/>
        <v>342500</v>
      </c>
      <c r="I39" s="57"/>
      <c r="J39" s="57"/>
      <c r="K39" s="16"/>
      <c r="L39" s="16"/>
      <c r="M39" s="16"/>
      <c r="N39" s="16"/>
      <c r="O39" s="83" t="s">
        <v>237</v>
      </c>
      <c r="P39" s="65" t="s">
        <v>316</v>
      </c>
    </row>
    <row r="40" spans="1:16" ht="63">
      <c r="A40" s="75">
        <v>35</v>
      </c>
      <c r="B40" s="119" t="s">
        <v>256</v>
      </c>
      <c r="C40" s="20"/>
      <c r="D40" s="16"/>
      <c r="E40" s="133">
        <v>391900</v>
      </c>
      <c r="F40" s="16"/>
      <c r="G40" s="16">
        <v>0</v>
      </c>
      <c r="H40" s="16">
        <f t="shared" si="1"/>
        <v>391900</v>
      </c>
      <c r="I40" s="57"/>
      <c r="J40" s="57"/>
      <c r="K40" s="16"/>
      <c r="L40" s="16"/>
      <c r="M40" s="16"/>
      <c r="N40" s="16"/>
      <c r="O40" s="83" t="s">
        <v>237</v>
      </c>
      <c r="P40" s="65" t="s">
        <v>316</v>
      </c>
    </row>
    <row r="41" spans="1:16" ht="63">
      <c r="A41" s="75">
        <v>36</v>
      </c>
      <c r="B41" s="119" t="s">
        <v>257</v>
      </c>
      <c r="C41" s="20"/>
      <c r="D41" s="16"/>
      <c r="E41" s="133">
        <v>532200</v>
      </c>
      <c r="F41" s="16"/>
      <c r="G41" s="16">
        <v>0</v>
      </c>
      <c r="H41" s="16">
        <f t="shared" si="1"/>
        <v>532200</v>
      </c>
      <c r="I41" s="57"/>
      <c r="J41" s="57"/>
      <c r="K41" s="16"/>
      <c r="L41" s="16"/>
      <c r="M41" s="16"/>
      <c r="N41" s="16"/>
      <c r="O41" s="83" t="s">
        <v>237</v>
      </c>
      <c r="P41" s="65" t="s">
        <v>316</v>
      </c>
    </row>
    <row r="42" spans="1:16" ht="37.5">
      <c r="A42" s="75">
        <v>37</v>
      </c>
      <c r="B42" s="123" t="s">
        <v>258</v>
      </c>
      <c r="C42" s="120"/>
      <c r="D42" s="121"/>
      <c r="E42" s="143">
        <v>1300000</v>
      </c>
      <c r="F42" s="121"/>
      <c r="G42" s="64">
        <v>1279000</v>
      </c>
      <c r="H42" s="16">
        <f t="shared" si="1"/>
        <v>21000</v>
      </c>
      <c r="I42" s="122" t="s">
        <v>308</v>
      </c>
      <c r="J42" s="122" t="s">
        <v>309</v>
      </c>
      <c r="K42" s="121" t="s">
        <v>310</v>
      </c>
      <c r="L42" s="121" t="s">
        <v>311</v>
      </c>
      <c r="M42" s="121" t="s">
        <v>187</v>
      </c>
      <c r="N42" s="83" t="s">
        <v>237</v>
      </c>
      <c r="O42" s="121"/>
      <c r="P42" s="121"/>
    </row>
    <row r="43" spans="1:16" ht="37.5">
      <c r="A43" s="75">
        <v>38</v>
      </c>
      <c r="B43" s="123" t="s">
        <v>259</v>
      </c>
      <c r="C43" s="120"/>
      <c r="D43" s="121"/>
      <c r="E43" s="143">
        <v>360000</v>
      </c>
      <c r="F43" s="121"/>
      <c r="G43" s="64">
        <v>349000</v>
      </c>
      <c r="H43" s="16">
        <f t="shared" si="1"/>
        <v>11000</v>
      </c>
      <c r="I43" s="122" t="s">
        <v>308</v>
      </c>
      <c r="J43" s="122" t="s">
        <v>309</v>
      </c>
      <c r="K43" s="121" t="s">
        <v>310</v>
      </c>
      <c r="L43" s="121" t="s">
        <v>311</v>
      </c>
      <c r="M43" s="121" t="s">
        <v>187</v>
      </c>
      <c r="N43" s="83" t="s">
        <v>237</v>
      </c>
      <c r="O43" s="121"/>
      <c r="P43" s="121"/>
    </row>
    <row r="44" spans="1:16" ht="37.5">
      <c r="A44" s="75">
        <v>39</v>
      </c>
      <c r="B44" s="123" t="s">
        <v>260</v>
      </c>
      <c r="C44" s="120"/>
      <c r="D44" s="121"/>
      <c r="E44" s="143">
        <v>895000</v>
      </c>
      <c r="F44" s="121"/>
      <c r="G44" s="64">
        <v>883000</v>
      </c>
      <c r="H44" s="16">
        <f t="shared" si="1"/>
        <v>12000</v>
      </c>
      <c r="I44" s="122" t="s">
        <v>306</v>
      </c>
      <c r="J44" s="122" t="s">
        <v>307</v>
      </c>
      <c r="K44" s="121" t="s">
        <v>295</v>
      </c>
      <c r="L44" s="121" t="s">
        <v>296</v>
      </c>
      <c r="M44" s="121" t="s">
        <v>187</v>
      </c>
      <c r="N44" s="83" t="s">
        <v>237</v>
      </c>
      <c r="O44" s="121"/>
      <c r="P44" s="121"/>
    </row>
    <row r="45" spans="1:16" ht="37.5">
      <c r="A45" s="75">
        <v>40</v>
      </c>
      <c r="B45" s="123" t="s">
        <v>261</v>
      </c>
      <c r="C45" s="120"/>
      <c r="D45" s="121"/>
      <c r="E45" s="143">
        <v>1290000</v>
      </c>
      <c r="F45" s="121"/>
      <c r="G45" s="64">
        <v>1275000</v>
      </c>
      <c r="H45" s="16">
        <f t="shared" si="1"/>
        <v>15000</v>
      </c>
      <c r="I45" s="122" t="s">
        <v>308</v>
      </c>
      <c r="J45" s="122" t="s">
        <v>309</v>
      </c>
      <c r="K45" s="121" t="s">
        <v>310</v>
      </c>
      <c r="L45" s="121" t="s">
        <v>311</v>
      </c>
      <c r="M45" s="121" t="s">
        <v>187</v>
      </c>
      <c r="N45" s="83" t="s">
        <v>237</v>
      </c>
      <c r="O45" s="121"/>
      <c r="P45" s="121"/>
    </row>
    <row r="46" spans="1:16" ht="37.5">
      <c r="A46" s="75">
        <v>41</v>
      </c>
      <c r="B46" s="123" t="s">
        <v>262</v>
      </c>
      <c r="C46" s="120"/>
      <c r="D46" s="121"/>
      <c r="E46" s="143">
        <v>460000</v>
      </c>
      <c r="F46" s="121"/>
      <c r="G46" s="64">
        <v>454000</v>
      </c>
      <c r="H46" s="16">
        <f t="shared" si="1"/>
        <v>6000</v>
      </c>
      <c r="I46" s="122" t="s">
        <v>308</v>
      </c>
      <c r="J46" s="122" t="s">
        <v>309</v>
      </c>
      <c r="K46" s="121" t="s">
        <v>310</v>
      </c>
      <c r="L46" s="121" t="s">
        <v>311</v>
      </c>
      <c r="M46" s="121" t="s">
        <v>187</v>
      </c>
      <c r="N46" s="83" t="s">
        <v>237</v>
      </c>
      <c r="O46" s="121"/>
      <c r="P46" s="121"/>
    </row>
    <row r="47" spans="1:16" ht="37.5">
      <c r="A47" s="75">
        <v>42</v>
      </c>
      <c r="B47" s="124" t="s">
        <v>263</v>
      </c>
      <c r="C47" s="120"/>
      <c r="D47" s="121"/>
      <c r="E47" s="143">
        <v>1075000</v>
      </c>
      <c r="F47" s="121"/>
      <c r="G47" s="16">
        <v>1061000</v>
      </c>
      <c r="H47" s="16">
        <f t="shared" si="1"/>
        <v>14000</v>
      </c>
      <c r="I47" s="122" t="s">
        <v>306</v>
      </c>
      <c r="J47" s="122" t="s">
        <v>307</v>
      </c>
      <c r="K47" s="121" t="s">
        <v>295</v>
      </c>
      <c r="L47" s="121" t="s">
        <v>296</v>
      </c>
      <c r="M47" s="121" t="s">
        <v>187</v>
      </c>
      <c r="N47" s="83" t="s">
        <v>237</v>
      </c>
      <c r="O47" s="121"/>
      <c r="P47" s="121"/>
    </row>
    <row r="48" spans="1:16" ht="37.5">
      <c r="A48" s="75">
        <v>43</v>
      </c>
      <c r="B48" s="119" t="s">
        <v>264</v>
      </c>
      <c r="C48" s="120"/>
      <c r="D48" s="121"/>
      <c r="E48" s="143">
        <v>1450000</v>
      </c>
      <c r="F48" s="121"/>
      <c r="G48" s="16">
        <v>1434000</v>
      </c>
      <c r="H48" s="16">
        <f t="shared" si="1"/>
        <v>16000</v>
      </c>
      <c r="I48" s="122" t="s">
        <v>306</v>
      </c>
      <c r="J48" s="122" t="s">
        <v>307</v>
      </c>
      <c r="K48" s="121" t="s">
        <v>295</v>
      </c>
      <c r="L48" s="121" t="s">
        <v>296</v>
      </c>
      <c r="M48" s="121" t="s">
        <v>187</v>
      </c>
      <c r="N48" s="83" t="s">
        <v>237</v>
      </c>
      <c r="O48" s="121"/>
      <c r="P48" s="121"/>
    </row>
    <row r="49" spans="1:16" ht="37.5">
      <c r="A49" s="75">
        <v>44</v>
      </c>
      <c r="B49" s="119" t="s">
        <v>265</v>
      </c>
      <c r="C49" s="120"/>
      <c r="D49" s="121"/>
      <c r="E49" s="143">
        <v>2685000</v>
      </c>
      <c r="F49" s="121"/>
      <c r="G49" s="121">
        <v>2658000</v>
      </c>
      <c r="H49" s="16">
        <f t="shared" si="1"/>
        <v>27000</v>
      </c>
      <c r="I49" s="122" t="s">
        <v>297</v>
      </c>
      <c r="J49" s="122" t="s">
        <v>294</v>
      </c>
      <c r="K49" s="121" t="s">
        <v>298</v>
      </c>
      <c r="L49" s="121" t="s">
        <v>296</v>
      </c>
      <c r="M49" s="121" t="s">
        <v>187</v>
      </c>
      <c r="N49" s="83" t="s">
        <v>237</v>
      </c>
      <c r="O49" s="121"/>
      <c r="P49" s="121"/>
    </row>
    <row r="50" spans="1:16" ht="37.5">
      <c r="A50" s="75">
        <v>45</v>
      </c>
      <c r="B50" s="119" t="s">
        <v>266</v>
      </c>
      <c r="C50" s="120"/>
      <c r="D50" s="121"/>
      <c r="E50" s="143">
        <v>1065000</v>
      </c>
      <c r="F50" s="121"/>
      <c r="G50" s="121">
        <v>1050000</v>
      </c>
      <c r="H50" s="16">
        <f t="shared" si="1"/>
        <v>15000</v>
      </c>
      <c r="I50" s="122" t="s">
        <v>293</v>
      </c>
      <c r="J50" s="122" t="s">
        <v>294</v>
      </c>
      <c r="K50" s="121" t="s">
        <v>295</v>
      </c>
      <c r="L50" s="121" t="s">
        <v>296</v>
      </c>
      <c r="M50" s="121" t="s">
        <v>187</v>
      </c>
      <c r="N50" s="83" t="s">
        <v>237</v>
      </c>
      <c r="O50" s="121"/>
      <c r="P50" s="121"/>
    </row>
    <row r="51" spans="1:16" ht="37.5">
      <c r="A51" s="75">
        <v>46</v>
      </c>
      <c r="B51" s="119" t="s">
        <v>267</v>
      </c>
      <c r="C51" s="120"/>
      <c r="D51" s="121"/>
      <c r="E51" s="143">
        <v>755000</v>
      </c>
      <c r="F51" s="121"/>
      <c r="G51" s="121">
        <v>747000</v>
      </c>
      <c r="H51" s="16">
        <f t="shared" si="1"/>
        <v>8000</v>
      </c>
      <c r="I51" s="122" t="s">
        <v>297</v>
      </c>
      <c r="J51" s="122" t="s">
        <v>294</v>
      </c>
      <c r="K51" s="121" t="s">
        <v>298</v>
      </c>
      <c r="L51" s="121" t="s">
        <v>296</v>
      </c>
      <c r="M51" s="121" t="s">
        <v>187</v>
      </c>
      <c r="N51" s="83" t="s">
        <v>237</v>
      </c>
      <c r="O51" s="121"/>
      <c r="P51" s="121"/>
    </row>
    <row r="52" spans="1:16" ht="37.5">
      <c r="A52" s="75">
        <v>47</v>
      </c>
      <c r="B52" s="119" t="s">
        <v>268</v>
      </c>
      <c r="C52" s="120"/>
      <c r="D52" s="121"/>
      <c r="E52" s="145">
        <v>335000</v>
      </c>
      <c r="F52" s="121"/>
      <c r="G52" s="64">
        <v>329000</v>
      </c>
      <c r="H52" s="16">
        <f t="shared" si="1"/>
        <v>6000</v>
      </c>
      <c r="I52" s="122" t="s">
        <v>315</v>
      </c>
      <c r="J52" s="122" t="s">
        <v>294</v>
      </c>
      <c r="K52" s="121" t="s">
        <v>295</v>
      </c>
      <c r="L52" s="121" t="s">
        <v>296</v>
      </c>
      <c r="M52" s="121" t="s">
        <v>187</v>
      </c>
      <c r="N52" s="83" t="s">
        <v>237</v>
      </c>
      <c r="O52" s="121"/>
      <c r="P52" s="121"/>
    </row>
    <row r="53" spans="1:16" ht="37.5">
      <c r="A53" s="75">
        <v>48</v>
      </c>
      <c r="B53" s="119" t="s">
        <v>269</v>
      </c>
      <c r="C53" s="120"/>
      <c r="D53" s="121"/>
      <c r="E53" s="145">
        <v>455000</v>
      </c>
      <c r="F53" s="121"/>
      <c r="G53" s="16">
        <v>449000</v>
      </c>
      <c r="H53" s="16">
        <f t="shared" si="1"/>
        <v>6000</v>
      </c>
      <c r="I53" s="122" t="s">
        <v>314</v>
      </c>
      <c r="J53" s="122" t="s">
        <v>307</v>
      </c>
      <c r="K53" s="121" t="s">
        <v>298</v>
      </c>
      <c r="L53" s="121" t="s">
        <v>296</v>
      </c>
      <c r="M53" s="121" t="s">
        <v>187</v>
      </c>
      <c r="N53" s="83" t="s">
        <v>237</v>
      </c>
      <c r="O53" s="121"/>
      <c r="P53" s="121"/>
    </row>
    <row r="54" spans="1:16" ht="37.5">
      <c r="A54" s="75">
        <v>49</v>
      </c>
      <c r="B54" s="119" t="s">
        <v>270</v>
      </c>
      <c r="C54" s="120"/>
      <c r="D54" s="121"/>
      <c r="E54" s="145">
        <v>415000</v>
      </c>
      <c r="F54" s="121"/>
      <c r="G54" s="16">
        <v>409000</v>
      </c>
      <c r="H54" s="16">
        <f t="shared" si="1"/>
        <v>6000</v>
      </c>
      <c r="I54" s="122" t="s">
        <v>314</v>
      </c>
      <c r="J54" s="122" t="s">
        <v>307</v>
      </c>
      <c r="K54" s="121" t="s">
        <v>298</v>
      </c>
      <c r="L54" s="121" t="s">
        <v>296</v>
      </c>
      <c r="M54" s="121" t="s">
        <v>187</v>
      </c>
      <c r="N54" s="83" t="s">
        <v>237</v>
      </c>
      <c r="O54" s="121"/>
      <c r="P54" s="121"/>
    </row>
    <row r="55" spans="1:16" ht="37.5">
      <c r="A55" s="75">
        <v>50</v>
      </c>
      <c r="B55" s="119" t="s">
        <v>271</v>
      </c>
      <c r="C55" s="120"/>
      <c r="D55" s="121"/>
      <c r="E55" s="145">
        <v>170000</v>
      </c>
      <c r="F55" s="121"/>
      <c r="G55" s="121">
        <v>164000</v>
      </c>
      <c r="H55" s="16">
        <f t="shared" si="1"/>
        <v>6000</v>
      </c>
      <c r="I55" s="122" t="s">
        <v>315</v>
      </c>
      <c r="J55" s="122" t="s">
        <v>294</v>
      </c>
      <c r="K55" s="121" t="s">
        <v>295</v>
      </c>
      <c r="L55" s="121" t="s">
        <v>296</v>
      </c>
      <c r="M55" s="121" t="s">
        <v>187</v>
      </c>
      <c r="N55" s="83" t="s">
        <v>237</v>
      </c>
      <c r="O55" s="121"/>
      <c r="P55" s="121"/>
    </row>
    <row r="56" spans="1:16" ht="37.5">
      <c r="A56" s="75">
        <v>51</v>
      </c>
      <c r="B56" s="119" t="s">
        <v>272</v>
      </c>
      <c r="C56" s="120"/>
      <c r="D56" s="121"/>
      <c r="E56" s="145">
        <f>'[1]รายงานความก้าวหน้า (2)'!$G$54</f>
        <v>1240000</v>
      </c>
      <c r="F56" s="121"/>
      <c r="G56" s="121">
        <v>1219000</v>
      </c>
      <c r="H56" s="16">
        <f t="shared" si="1"/>
        <v>21000</v>
      </c>
      <c r="I56" s="122" t="s">
        <v>315</v>
      </c>
      <c r="J56" s="122" t="s">
        <v>294</v>
      </c>
      <c r="K56" s="121" t="s">
        <v>295</v>
      </c>
      <c r="L56" s="121" t="s">
        <v>296</v>
      </c>
      <c r="M56" s="121" t="s">
        <v>187</v>
      </c>
      <c r="N56" s="83" t="s">
        <v>237</v>
      </c>
      <c r="O56" s="121"/>
      <c r="P56" s="121"/>
    </row>
    <row r="57" spans="1:16" ht="37.5">
      <c r="A57" s="75">
        <v>52</v>
      </c>
      <c r="B57" s="119" t="s">
        <v>273</v>
      </c>
      <c r="C57" s="120"/>
      <c r="D57" s="121"/>
      <c r="E57" s="145">
        <v>1565000</v>
      </c>
      <c r="F57" s="121"/>
      <c r="G57" s="121">
        <v>1544000</v>
      </c>
      <c r="H57" s="16">
        <f t="shared" si="1"/>
        <v>21000</v>
      </c>
      <c r="I57" s="122" t="s">
        <v>315</v>
      </c>
      <c r="J57" s="122" t="s">
        <v>294</v>
      </c>
      <c r="K57" s="121" t="s">
        <v>295</v>
      </c>
      <c r="L57" s="121" t="s">
        <v>296</v>
      </c>
      <c r="M57" s="121" t="s">
        <v>187</v>
      </c>
      <c r="N57" s="83" t="s">
        <v>237</v>
      </c>
      <c r="O57" s="121"/>
      <c r="P57" s="121"/>
    </row>
    <row r="58" spans="1:16" ht="37.5">
      <c r="A58" s="75">
        <v>53</v>
      </c>
      <c r="B58" s="119" t="s">
        <v>274</v>
      </c>
      <c r="C58" s="120"/>
      <c r="D58" s="121"/>
      <c r="E58" s="143">
        <v>1585000</v>
      </c>
      <c r="F58" s="121"/>
      <c r="G58" s="64">
        <v>1564000</v>
      </c>
      <c r="H58" s="16">
        <f t="shared" si="1"/>
        <v>21000</v>
      </c>
      <c r="I58" s="122" t="s">
        <v>312</v>
      </c>
      <c r="J58" s="122" t="s">
        <v>294</v>
      </c>
      <c r="K58" s="121" t="s">
        <v>295</v>
      </c>
      <c r="L58" s="121" t="s">
        <v>296</v>
      </c>
      <c r="M58" s="121" t="s">
        <v>187</v>
      </c>
      <c r="N58" s="83" t="s">
        <v>237</v>
      </c>
      <c r="O58" s="121"/>
      <c r="P58" s="121"/>
    </row>
    <row r="59" spans="1:16" ht="37.5">
      <c r="A59" s="75">
        <v>54</v>
      </c>
      <c r="B59" s="119" t="s">
        <v>275</v>
      </c>
      <c r="C59" s="120"/>
      <c r="D59" s="121"/>
      <c r="E59" s="143">
        <v>1080000</v>
      </c>
      <c r="F59" s="121"/>
      <c r="G59" s="64">
        <v>1059000</v>
      </c>
      <c r="H59" s="16">
        <f t="shared" si="1"/>
        <v>21000</v>
      </c>
      <c r="I59" s="122" t="s">
        <v>312</v>
      </c>
      <c r="J59" s="122" t="s">
        <v>294</v>
      </c>
      <c r="K59" s="121" t="s">
        <v>295</v>
      </c>
      <c r="L59" s="121" t="s">
        <v>296</v>
      </c>
      <c r="M59" s="121" t="s">
        <v>187</v>
      </c>
      <c r="N59" s="83" t="s">
        <v>237</v>
      </c>
      <c r="O59" s="121"/>
      <c r="P59" s="121"/>
    </row>
    <row r="60" spans="1:16" ht="37.5">
      <c r="A60" s="75">
        <v>55</v>
      </c>
      <c r="B60" s="119" t="s">
        <v>276</v>
      </c>
      <c r="C60" s="120"/>
      <c r="D60" s="121"/>
      <c r="E60" s="143">
        <v>805000</v>
      </c>
      <c r="F60" s="121"/>
      <c r="G60" s="64">
        <v>797000</v>
      </c>
      <c r="H60" s="16">
        <f t="shared" si="1"/>
        <v>8000</v>
      </c>
      <c r="I60" s="122" t="s">
        <v>313</v>
      </c>
      <c r="J60" s="122" t="s">
        <v>294</v>
      </c>
      <c r="K60" s="121" t="s">
        <v>298</v>
      </c>
      <c r="L60" s="121" t="s">
        <v>296</v>
      </c>
      <c r="M60" s="121" t="s">
        <v>187</v>
      </c>
      <c r="N60" s="83" t="s">
        <v>237</v>
      </c>
      <c r="O60" s="121"/>
      <c r="P60" s="121"/>
    </row>
    <row r="61" spans="1:16" ht="37.5">
      <c r="A61" s="75">
        <v>56</v>
      </c>
      <c r="B61" s="119" t="s">
        <v>277</v>
      </c>
      <c r="C61" s="120"/>
      <c r="D61" s="121"/>
      <c r="E61" s="143">
        <v>915000</v>
      </c>
      <c r="F61" s="121"/>
      <c r="G61" s="64">
        <v>890000</v>
      </c>
      <c r="H61" s="16">
        <f t="shared" si="1"/>
        <v>25000</v>
      </c>
      <c r="I61" s="122" t="s">
        <v>312</v>
      </c>
      <c r="J61" s="122" t="s">
        <v>294</v>
      </c>
      <c r="K61" s="121" t="s">
        <v>295</v>
      </c>
      <c r="L61" s="121" t="s">
        <v>296</v>
      </c>
      <c r="M61" s="121" t="s">
        <v>187</v>
      </c>
      <c r="N61" s="83" t="s">
        <v>237</v>
      </c>
      <c r="O61" s="121"/>
      <c r="P61" s="121"/>
    </row>
    <row r="62" spans="1:16" ht="37.5">
      <c r="A62" s="75">
        <v>57</v>
      </c>
      <c r="B62" s="125" t="s">
        <v>278</v>
      </c>
      <c r="C62" s="120"/>
      <c r="D62" s="121"/>
      <c r="E62" s="143">
        <v>16000000</v>
      </c>
      <c r="F62" s="121"/>
      <c r="G62" s="121">
        <v>13400000</v>
      </c>
      <c r="H62" s="16">
        <f t="shared" si="1"/>
        <v>2600000</v>
      </c>
      <c r="I62" s="122" t="s">
        <v>289</v>
      </c>
      <c r="J62" s="122" t="s">
        <v>290</v>
      </c>
      <c r="K62" s="121" t="s">
        <v>291</v>
      </c>
      <c r="L62" s="121" t="s">
        <v>292</v>
      </c>
      <c r="M62" s="121" t="s">
        <v>187</v>
      </c>
      <c r="N62" s="83" t="s">
        <v>237</v>
      </c>
      <c r="O62" s="121"/>
      <c r="P62" s="121"/>
    </row>
    <row r="63" spans="1:16">
      <c r="A63" s="129"/>
      <c r="B63" s="130"/>
      <c r="C63" s="120"/>
      <c r="D63" s="121"/>
      <c r="E63" s="121">
        <f>SUM(E6:E62)</f>
        <v>84500000</v>
      </c>
      <c r="F63" s="121">
        <f t="shared" ref="F63" si="2">SUM(F6:G62)</f>
        <v>84649070.010000005</v>
      </c>
      <c r="G63" s="121">
        <f>SUM(G6:G62)</f>
        <v>73965816.010000005</v>
      </c>
      <c r="H63" s="121">
        <f>SUM(H6:H62)</f>
        <v>10534183.989999998</v>
      </c>
      <c r="I63" s="122"/>
      <c r="J63" s="122"/>
      <c r="K63" s="121"/>
      <c r="L63" s="121"/>
      <c r="M63" s="121"/>
      <c r="N63" s="121"/>
      <c r="O63" s="121"/>
      <c r="P63" s="121"/>
    </row>
  </sheetData>
  <mergeCells count="10">
    <mergeCell ref="A1:P1"/>
    <mergeCell ref="A2:P2"/>
    <mergeCell ref="A3:P3"/>
    <mergeCell ref="A4:A5"/>
    <mergeCell ref="B4:B5"/>
    <mergeCell ref="L4:L5"/>
    <mergeCell ref="M4:M5"/>
    <mergeCell ref="N4:N5"/>
    <mergeCell ref="O4:O5"/>
    <mergeCell ref="P4:P5"/>
  </mergeCells>
  <printOptions horizontalCentered="1"/>
  <pageMargins left="0.70866141732283472" right="0.39370078740157483" top="0.78740157480314965" bottom="0.59055118110236227" header="0.31496062992125984" footer="0.31496062992125984"/>
  <pageSetup paperSize="9" scale="6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F58"/>
  <sheetViews>
    <sheetView topLeftCell="A49" workbookViewId="0">
      <selection activeCell="F59" sqref="F59"/>
    </sheetView>
  </sheetViews>
  <sheetFormatPr defaultRowHeight="21"/>
  <cols>
    <col min="6" max="6" width="16" customWidth="1"/>
  </cols>
  <sheetData>
    <row r="1" spans="6:6">
      <c r="F1" s="16">
        <v>126000</v>
      </c>
    </row>
    <row r="2" spans="6:6">
      <c r="F2" s="16">
        <v>94500</v>
      </c>
    </row>
    <row r="3" spans="6:6">
      <c r="F3" s="16">
        <v>214450</v>
      </c>
    </row>
    <row r="4" spans="6:6">
      <c r="F4" s="16">
        <v>275450</v>
      </c>
    </row>
    <row r="5" spans="6:6">
      <c r="F5" s="16">
        <v>300000</v>
      </c>
    </row>
    <row r="6" spans="6:6">
      <c r="F6" s="16">
        <v>250000</v>
      </c>
    </row>
    <row r="7" spans="6:6">
      <c r="F7" s="16">
        <v>23900</v>
      </c>
    </row>
    <row r="8" spans="6:6">
      <c r="F8" s="16">
        <v>710100</v>
      </c>
    </row>
    <row r="9" spans="6:6">
      <c r="F9" s="16">
        <v>457600</v>
      </c>
    </row>
    <row r="10" spans="6:6">
      <c r="F10" s="16">
        <v>943200</v>
      </c>
    </row>
    <row r="11" spans="6:6">
      <c r="F11" s="16">
        <v>139800</v>
      </c>
    </row>
    <row r="12" spans="6:6">
      <c r="F12" s="16">
        <v>252306</v>
      </c>
    </row>
    <row r="13" spans="6:6">
      <c r="F13" s="16">
        <v>28248</v>
      </c>
    </row>
    <row r="14" spans="6:6">
      <c r="F14" s="64">
        <v>7188000</v>
      </c>
    </row>
    <row r="15" spans="6:6">
      <c r="F15" s="64">
        <v>19784592.010000002</v>
      </c>
    </row>
    <row r="16" spans="6:6">
      <c r="F16" s="16">
        <v>2399000</v>
      </c>
    </row>
    <row r="17" spans="6:6">
      <c r="F17" s="16">
        <v>960000</v>
      </c>
    </row>
    <row r="18" spans="6:6">
      <c r="F18" s="21">
        <v>2385000</v>
      </c>
    </row>
    <row r="19" spans="6:6">
      <c r="F19" s="16">
        <v>774000</v>
      </c>
    </row>
    <row r="20" spans="6:6">
      <c r="F20" s="16">
        <v>116000</v>
      </c>
    </row>
    <row r="21" spans="6:6">
      <c r="F21" s="16">
        <v>249900</v>
      </c>
    </row>
    <row r="22" spans="6:6">
      <c r="F22" s="16">
        <v>99800</v>
      </c>
    </row>
    <row r="23" spans="6:6">
      <c r="F23" s="16">
        <v>97000</v>
      </c>
    </row>
    <row r="24" spans="6:6">
      <c r="F24" s="16">
        <v>75000</v>
      </c>
    </row>
    <row r="25" spans="6:6">
      <c r="F25" s="121">
        <v>195000</v>
      </c>
    </row>
    <row r="26" spans="6:6">
      <c r="F26" s="121">
        <v>710000</v>
      </c>
    </row>
    <row r="27" spans="6:6">
      <c r="F27" s="121">
        <v>145500</v>
      </c>
    </row>
    <row r="28" spans="6:6">
      <c r="F28" s="121">
        <v>651000</v>
      </c>
    </row>
    <row r="29" spans="6:6">
      <c r="F29" s="118">
        <v>0</v>
      </c>
    </row>
    <row r="30" spans="6:6">
      <c r="F30" s="121">
        <v>129470</v>
      </c>
    </row>
    <row r="31" spans="6:6">
      <c r="F31" s="121">
        <v>470800</v>
      </c>
    </row>
    <row r="32" spans="6:6">
      <c r="F32" s="121">
        <v>706200</v>
      </c>
    </row>
    <row r="33" spans="6:6">
      <c r="F33" s="118">
        <v>0</v>
      </c>
    </row>
    <row r="34" spans="6:6">
      <c r="F34" s="118">
        <v>0</v>
      </c>
    </row>
    <row r="35" spans="6:6">
      <c r="F35" s="118">
        <v>0</v>
      </c>
    </row>
    <row r="36" spans="6:6">
      <c r="F36" s="118">
        <v>0</v>
      </c>
    </row>
    <row r="37" spans="6:6">
      <c r="F37" s="64">
        <v>1279000</v>
      </c>
    </row>
    <row r="38" spans="6:6">
      <c r="F38" s="64">
        <v>349000</v>
      </c>
    </row>
    <row r="39" spans="6:6">
      <c r="F39" s="64">
        <v>883000</v>
      </c>
    </row>
    <row r="40" spans="6:6">
      <c r="F40" s="64">
        <v>1275000</v>
      </c>
    </row>
    <row r="41" spans="6:6">
      <c r="F41" s="64">
        <v>454000</v>
      </c>
    </row>
    <row r="42" spans="6:6">
      <c r="F42" s="16">
        <v>1061000</v>
      </c>
    </row>
    <row r="43" spans="6:6">
      <c r="F43" s="16">
        <v>1434000</v>
      </c>
    </row>
    <row r="44" spans="6:6">
      <c r="F44" s="121">
        <v>2658000</v>
      </c>
    </row>
    <row r="45" spans="6:6">
      <c r="F45" s="121">
        <v>1050000</v>
      </c>
    </row>
    <row r="46" spans="6:6">
      <c r="F46" s="121">
        <v>747000</v>
      </c>
    </row>
    <row r="47" spans="6:6">
      <c r="F47" s="64">
        <v>329000</v>
      </c>
    </row>
    <row r="48" spans="6:6">
      <c r="F48" s="16">
        <v>449000</v>
      </c>
    </row>
    <row r="49" spans="6:6">
      <c r="F49" s="16">
        <v>409000</v>
      </c>
    </row>
    <row r="50" spans="6:6">
      <c r="F50" s="121">
        <v>164000</v>
      </c>
    </row>
    <row r="51" spans="6:6">
      <c r="F51" s="121">
        <v>1219000</v>
      </c>
    </row>
    <row r="52" spans="6:6">
      <c r="F52" s="121">
        <v>1544000</v>
      </c>
    </row>
    <row r="53" spans="6:6">
      <c r="F53" s="64">
        <v>1564000</v>
      </c>
    </row>
    <row r="54" spans="6:6">
      <c r="F54" s="64">
        <v>1059000</v>
      </c>
    </row>
    <row r="55" spans="6:6">
      <c r="F55" s="64">
        <v>797000</v>
      </c>
    </row>
    <row r="56" spans="6:6">
      <c r="F56" s="64">
        <v>890000</v>
      </c>
    </row>
    <row r="57" spans="6:6">
      <c r="F57" s="121">
        <v>13400000</v>
      </c>
    </row>
    <row r="58" spans="6:6">
      <c r="F58" s="149">
        <f>SUM(F1:F57)</f>
        <v>73965816.010000005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F57"/>
  <sheetViews>
    <sheetView topLeftCell="A55" workbookViewId="0">
      <selection activeCell="F1" sqref="F1:F57"/>
    </sheetView>
  </sheetViews>
  <sheetFormatPr defaultRowHeight="21"/>
  <cols>
    <col min="6" max="6" width="15.75" customWidth="1"/>
  </cols>
  <sheetData>
    <row r="1" spans="6:6">
      <c r="F1" s="16">
        <f>C1-E1</f>
        <v>0</v>
      </c>
    </row>
    <row r="2" spans="6:6">
      <c r="F2" s="16">
        <f t="shared" ref="F2:F13" si="0">C2-E2</f>
        <v>0</v>
      </c>
    </row>
    <row r="3" spans="6:6">
      <c r="F3" s="16">
        <f t="shared" si="0"/>
        <v>0</v>
      </c>
    </row>
    <row r="4" spans="6:6">
      <c r="F4" s="16">
        <f t="shared" si="0"/>
        <v>0</v>
      </c>
    </row>
    <row r="5" spans="6:6">
      <c r="F5" s="16">
        <f t="shared" si="0"/>
        <v>0</v>
      </c>
    </row>
    <row r="6" spans="6:6">
      <c r="F6" s="16">
        <f t="shared" si="0"/>
        <v>0</v>
      </c>
    </row>
    <row r="7" spans="6:6">
      <c r="F7" s="16">
        <f t="shared" si="0"/>
        <v>0</v>
      </c>
    </row>
    <row r="8" spans="6:6">
      <c r="F8" s="16">
        <f t="shared" si="0"/>
        <v>0</v>
      </c>
    </row>
    <row r="9" spans="6:6">
      <c r="F9" s="16">
        <f t="shared" si="0"/>
        <v>0</v>
      </c>
    </row>
    <row r="10" spans="6:6">
      <c r="F10" s="16">
        <f t="shared" si="0"/>
        <v>0</v>
      </c>
    </row>
    <row r="11" spans="6:6">
      <c r="F11" s="16">
        <f t="shared" si="0"/>
        <v>0</v>
      </c>
    </row>
    <row r="12" spans="6:6">
      <c r="F12" s="16">
        <f t="shared" si="0"/>
        <v>0</v>
      </c>
    </row>
    <row r="13" spans="6:6">
      <c r="F13" s="16">
        <f t="shared" si="0"/>
        <v>0</v>
      </c>
    </row>
    <row r="14" spans="6:6">
      <c r="F14" s="64">
        <f>C14-E14</f>
        <v>0</v>
      </c>
    </row>
    <row r="15" spans="6:6">
      <c r="F15" s="64">
        <f>C15-E15</f>
        <v>0</v>
      </c>
    </row>
    <row r="16" spans="6:6">
      <c r="F16" s="16">
        <f>C16-E16</f>
        <v>0</v>
      </c>
    </row>
    <row r="17" spans="6:6">
      <c r="F17" s="16">
        <f t="shared" ref="F17:F57" si="1">C17-E17</f>
        <v>0</v>
      </c>
    </row>
    <row r="18" spans="6:6">
      <c r="F18" s="16">
        <f t="shared" si="1"/>
        <v>0</v>
      </c>
    </row>
    <row r="19" spans="6:6">
      <c r="F19" s="16">
        <f t="shared" si="1"/>
        <v>0</v>
      </c>
    </row>
    <row r="20" spans="6:6">
      <c r="F20" s="16">
        <f t="shared" si="1"/>
        <v>0</v>
      </c>
    </row>
    <row r="21" spans="6:6">
      <c r="F21" s="16">
        <f t="shared" si="1"/>
        <v>0</v>
      </c>
    </row>
    <row r="22" spans="6:6">
      <c r="F22" s="16">
        <f t="shared" si="1"/>
        <v>0</v>
      </c>
    </row>
    <row r="23" spans="6:6">
      <c r="F23" s="16">
        <f t="shared" si="1"/>
        <v>0</v>
      </c>
    </row>
    <row r="24" spans="6:6">
      <c r="F24" s="16">
        <f t="shared" si="1"/>
        <v>0</v>
      </c>
    </row>
    <row r="25" spans="6:6">
      <c r="F25" s="16">
        <f t="shared" si="1"/>
        <v>0</v>
      </c>
    </row>
    <row r="26" spans="6:6">
      <c r="F26" s="16">
        <f t="shared" si="1"/>
        <v>0</v>
      </c>
    </row>
    <row r="27" spans="6:6">
      <c r="F27" s="16">
        <f t="shared" si="1"/>
        <v>0</v>
      </c>
    </row>
    <row r="28" spans="6:6">
      <c r="F28" s="16">
        <f t="shared" si="1"/>
        <v>0</v>
      </c>
    </row>
    <row r="29" spans="6:6">
      <c r="F29" s="118">
        <f t="shared" si="1"/>
        <v>0</v>
      </c>
    </row>
    <row r="30" spans="6:6">
      <c r="F30" s="16">
        <f t="shared" si="1"/>
        <v>0</v>
      </c>
    </row>
    <row r="31" spans="6:6">
      <c r="F31" s="16">
        <f t="shared" si="1"/>
        <v>0</v>
      </c>
    </row>
    <row r="32" spans="6:6">
      <c r="F32" s="16">
        <f t="shared" si="1"/>
        <v>0</v>
      </c>
    </row>
    <row r="33" spans="6:6">
      <c r="F33" s="118">
        <f t="shared" si="1"/>
        <v>0</v>
      </c>
    </row>
    <row r="34" spans="6:6">
      <c r="F34" s="118">
        <f t="shared" si="1"/>
        <v>0</v>
      </c>
    </row>
    <row r="35" spans="6:6">
      <c r="F35" s="118">
        <f t="shared" si="1"/>
        <v>0</v>
      </c>
    </row>
    <row r="36" spans="6:6">
      <c r="F36" s="118">
        <f t="shared" si="1"/>
        <v>0</v>
      </c>
    </row>
    <row r="37" spans="6:6">
      <c r="F37" s="16">
        <f t="shared" si="1"/>
        <v>0</v>
      </c>
    </row>
    <row r="38" spans="6:6">
      <c r="F38" s="16">
        <f t="shared" si="1"/>
        <v>0</v>
      </c>
    </row>
    <row r="39" spans="6:6">
      <c r="F39" s="16">
        <f t="shared" si="1"/>
        <v>0</v>
      </c>
    </row>
    <row r="40" spans="6:6">
      <c r="F40" s="16">
        <f t="shared" si="1"/>
        <v>0</v>
      </c>
    </row>
    <row r="41" spans="6:6">
      <c r="F41" s="16">
        <f t="shared" si="1"/>
        <v>0</v>
      </c>
    </row>
    <row r="42" spans="6:6">
      <c r="F42" s="16">
        <f t="shared" si="1"/>
        <v>0</v>
      </c>
    </row>
    <row r="43" spans="6:6">
      <c r="F43" s="16">
        <f t="shared" si="1"/>
        <v>0</v>
      </c>
    </row>
    <row r="44" spans="6:6">
      <c r="F44" s="16">
        <f t="shared" si="1"/>
        <v>0</v>
      </c>
    </row>
    <row r="45" spans="6:6">
      <c r="F45" s="16">
        <f t="shared" si="1"/>
        <v>0</v>
      </c>
    </row>
    <row r="46" spans="6:6">
      <c r="F46" s="16">
        <f t="shared" si="1"/>
        <v>0</v>
      </c>
    </row>
    <row r="47" spans="6:6">
      <c r="F47" s="16">
        <f t="shared" si="1"/>
        <v>0</v>
      </c>
    </row>
    <row r="48" spans="6:6">
      <c r="F48" s="16">
        <f t="shared" si="1"/>
        <v>0</v>
      </c>
    </row>
    <row r="49" spans="6:6">
      <c r="F49" s="16">
        <f t="shared" si="1"/>
        <v>0</v>
      </c>
    </row>
    <row r="50" spans="6:6">
      <c r="F50" s="16">
        <f t="shared" si="1"/>
        <v>0</v>
      </c>
    </row>
    <row r="51" spans="6:6">
      <c r="F51" s="16">
        <f t="shared" si="1"/>
        <v>0</v>
      </c>
    </row>
    <row r="52" spans="6:6">
      <c r="F52" s="16">
        <f t="shared" si="1"/>
        <v>0</v>
      </c>
    </row>
    <row r="53" spans="6:6">
      <c r="F53" s="16">
        <f t="shared" si="1"/>
        <v>0</v>
      </c>
    </row>
    <row r="54" spans="6:6">
      <c r="F54" s="16">
        <f t="shared" si="1"/>
        <v>0</v>
      </c>
    </row>
    <row r="55" spans="6:6">
      <c r="F55" s="16">
        <f t="shared" si="1"/>
        <v>0</v>
      </c>
    </row>
    <row r="56" spans="6:6">
      <c r="F56" s="16">
        <f t="shared" si="1"/>
        <v>0</v>
      </c>
    </row>
    <row r="57" spans="6:6">
      <c r="F57" s="16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view="pageBreakPreview" zoomScale="85" zoomScaleNormal="75" zoomScaleSheetLayoutView="85" workbookViewId="0">
      <pane ySplit="5" topLeftCell="A6" activePane="bottomLeft" state="frozen"/>
      <selection pane="bottomLeft" activeCell="B34" sqref="B34"/>
    </sheetView>
  </sheetViews>
  <sheetFormatPr defaultColWidth="9.125" defaultRowHeight="21"/>
  <cols>
    <col min="1" max="1" width="5" style="114" customWidth="1"/>
    <col min="2" max="2" width="42.75" style="42" customWidth="1"/>
    <col min="3" max="3" width="18.75" style="43" hidden="1" customWidth="1"/>
    <col min="4" max="4" width="17.75" style="3" hidden="1" customWidth="1"/>
    <col min="5" max="5" width="15.5" style="3" customWidth="1"/>
    <col min="6" max="6" width="17.625" style="3" hidden="1" customWidth="1"/>
    <col min="7" max="7" width="15" style="3" customWidth="1"/>
    <col min="8" max="8" width="17.5" style="3" customWidth="1"/>
    <col min="9" max="9" width="15" style="48" customWidth="1"/>
    <col min="10" max="10" width="11.5" style="48" customWidth="1"/>
    <col min="11" max="11" width="25.5" style="3" customWidth="1"/>
    <col min="12" max="12" width="11.875" style="3" customWidth="1"/>
    <col min="13" max="13" width="13.25" style="3" customWidth="1"/>
    <col min="14" max="14" width="9.5" style="3" customWidth="1"/>
    <col min="15" max="15" width="12.125" style="3" customWidth="1"/>
    <col min="16" max="16" width="11.875" style="3" customWidth="1"/>
    <col min="17" max="17" width="11.25" style="2" bestFit="1" customWidth="1"/>
    <col min="18" max="236" width="9.125" style="2"/>
    <col min="237" max="237" width="43.875" style="2" customWidth="1"/>
    <col min="238" max="238" width="17.125" style="2" customWidth="1"/>
    <col min="239" max="239" width="14.125" style="2" customWidth="1"/>
    <col min="240" max="240" width="15.625" style="2" customWidth="1"/>
    <col min="241" max="241" width="14.375" style="2" customWidth="1"/>
    <col min="242" max="242" width="11.875" style="2" bestFit="1" customWidth="1"/>
    <col min="243" max="243" width="9.875" style="2" bestFit="1" customWidth="1"/>
    <col min="244" max="492" width="9.125" style="2"/>
    <col min="493" max="493" width="43.875" style="2" customWidth="1"/>
    <col min="494" max="494" width="17.125" style="2" customWidth="1"/>
    <col min="495" max="495" width="14.125" style="2" customWidth="1"/>
    <col min="496" max="496" width="15.625" style="2" customWidth="1"/>
    <col min="497" max="497" width="14.375" style="2" customWidth="1"/>
    <col min="498" max="498" width="11.875" style="2" bestFit="1" customWidth="1"/>
    <col min="499" max="499" width="9.875" style="2" bestFit="1" customWidth="1"/>
    <col min="500" max="748" width="9.125" style="2"/>
    <col min="749" max="749" width="43.875" style="2" customWidth="1"/>
    <col min="750" max="750" width="17.125" style="2" customWidth="1"/>
    <col min="751" max="751" width="14.125" style="2" customWidth="1"/>
    <col min="752" max="752" width="15.625" style="2" customWidth="1"/>
    <col min="753" max="753" width="14.375" style="2" customWidth="1"/>
    <col min="754" max="754" width="11.875" style="2" bestFit="1" customWidth="1"/>
    <col min="755" max="755" width="9.875" style="2" bestFit="1" customWidth="1"/>
    <col min="756" max="1004" width="9.125" style="2"/>
    <col min="1005" max="1005" width="43.875" style="2" customWidth="1"/>
    <col min="1006" max="1006" width="17.125" style="2" customWidth="1"/>
    <col min="1007" max="1007" width="14.125" style="2" customWidth="1"/>
    <col min="1008" max="1008" width="15.625" style="2" customWidth="1"/>
    <col min="1009" max="1009" width="14.375" style="2" customWidth="1"/>
    <col min="1010" max="1010" width="11.875" style="2" bestFit="1" customWidth="1"/>
    <col min="1011" max="1011" width="9.875" style="2" bestFit="1" customWidth="1"/>
    <col min="1012" max="1260" width="9.125" style="2"/>
    <col min="1261" max="1261" width="43.875" style="2" customWidth="1"/>
    <col min="1262" max="1262" width="17.125" style="2" customWidth="1"/>
    <col min="1263" max="1263" width="14.125" style="2" customWidth="1"/>
    <col min="1264" max="1264" width="15.625" style="2" customWidth="1"/>
    <col min="1265" max="1265" width="14.375" style="2" customWidth="1"/>
    <col min="1266" max="1266" width="11.875" style="2" bestFit="1" customWidth="1"/>
    <col min="1267" max="1267" width="9.875" style="2" bestFit="1" customWidth="1"/>
    <col min="1268" max="1516" width="9.125" style="2"/>
    <col min="1517" max="1517" width="43.875" style="2" customWidth="1"/>
    <col min="1518" max="1518" width="17.125" style="2" customWidth="1"/>
    <col min="1519" max="1519" width="14.125" style="2" customWidth="1"/>
    <col min="1520" max="1520" width="15.625" style="2" customWidth="1"/>
    <col min="1521" max="1521" width="14.375" style="2" customWidth="1"/>
    <col min="1522" max="1522" width="11.875" style="2" bestFit="1" customWidth="1"/>
    <col min="1523" max="1523" width="9.875" style="2" bestFit="1" customWidth="1"/>
    <col min="1524" max="1772" width="9.125" style="2"/>
    <col min="1773" max="1773" width="43.875" style="2" customWidth="1"/>
    <col min="1774" max="1774" width="17.125" style="2" customWidth="1"/>
    <col min="1775" max="1775" width="14.125" style="2" customWidth="1"/>
    <col min="1776" max="1776" width="15.625" style="2" customWidth="1"/>
    <col min="1777" max="1777" width="14.375" style="2" customWidth="1"/>
    <col min="1778" max="1778" width="11.875" style="2" bestFit="1" customWidth="1"/>
    <col min="1779" max="1779" width="9.875" style="2" bestFit="1" customWidth="1"/>
    <col min="1780" max="2028" width="9.125" style="2"/>
    <col min="2029" max="2029" width="43.875" style="2" customWidth="1"/>
    <col min="2030" max="2030" width="17.125" style="2" customWidth="1"/>
    <col min="2031" max="2031" width="14.125" style="2" customWidth="1"/>
    <col min="2032" max="2032" width="15.625" style="2" customWidth="1"/>
    <col min="2033" max="2033" width="14.375" style="2" customWidth="1"/>
    <col min="2034" max="2034" width="11.875" style="2" bestFit="1" customWidth="1"/>
    <col min="2035" max="2035" width="9.875" style="2" bestFit="1" customWidth="1"/>
    <col min="2036" max="2284" width="9.125" style="2"/>
    <col min="2285" max="2285" width="43.875" style="2" customWidth="1"/>
    <col min="2286" max="2286" width="17.125" style="2" customWidth="1"/>
    <col min="2287" max="2287" width="14.125" style="2" customWidth="1"/>
    <col min="2288" max="2288" width="15.625" style="2" customWidth="1"/>
    <col min="2289" max="2289" width="14.375" style="2" customWidth="1"/>
    <col min="2290" max="2290" width="11.875" style="2" bestFit="1" customWidth="1"/>
    <col min="2291" max="2291" width="9.875" style="2" bestFit="1" customWidth="1"/>
    <col min="2292" max="2540" width="9.125" style="2"/>
    <col min="2541" max="2541" width="43.875" style="2" customWidth="1"/>
    <col min="2542" max="2542" width="17.125" style="2" customWidth="1"/>
    <col min="2543" max="2543" width="14.125" style="2" customWidth="1"/>
    <col min="2544" max="2544" width="15.625" style="2" customWidth="1"/>
    <col min="2545" max="2545" width="14.375" style="2" customWidth="1"/>
    <col min="2546" max="2546" width="11.875" style="2" bestFit="1" customWidth="1"/>
    <col min="2547" max="2547" width="9.875" style="2" bestFit="1" customWidth="1"/>
    <col min="2548" max="2796" width="9.125" style="2"/>
    <col min="2797" max="2797" width="43.875" style="2" customWidth="1"/>
    <col min="2798" max="2798" width="17.125" style="2" customWidth="1"/>
    <col min="2799" max="2799" width="14.125" style="2" customWidth="1"/>
    <col min="2800" max="2800" width="15.625" style="2" customWidth="1"/>
    <col min="2801" max="2801" width="14.375" style="2" customWidth="1"/>
    <col min="2802" max="2802" width="11.875" style="2" bestFit="1" customWidth="1"/>
    <col min="2803" max="2803" width="9.875" style="2" bestFit="1" customWidth="1"/>
    <col min="2804" max="3052" width="9.125" style="2"/>
    <col min="3053" max="3053" width="43.875" style="2" customWidth="1"/>
    <col min="3054" max="3054" width="17.125" style="2" customWidth="1"/>
    <col min="3055" max="3055" width="14.125" style="2" customWidth="1"/>
    <col min="3056" max="3056" width="15.625" style="2" customWidth="1"/>
    <col min="3057" max="3057" width="14.375" style="2" customWidth="1"/>
    <col min="3058" max="3058" width="11.875" style="2" bestFit="1" customWidth="1"/>
    <col min="3059" max="3059" width="9.875" style="2" bestFit="1" customWidth="1"/>
    <col min="3060" max="3308" width="9.125" style="2"/>
    <col min="3309" max="3309" width="43.875" style="2" customWidth="1"/>
    <col min="3310" max="3310" width="17.125" style="2" customWidth="1"/>
    <col min="3311" max="3311" width="14.125" style="2" customWidth="1"/>
    <col min="3312" max="3312" width="15.625" style="2" customWidth="1"/>
    <col min="3313" max="3313" width="14.375" style="2" customWidth="1"/>
    <col min="3314" max="3314" width="11.875" style="2" bestFit="1" customWidth="1"/>
    <col min="3315" max="3315" width="9.875" style="2" bestFit="1" customWidth="1"/>
    <col min="3316" max="3564" width="9.125" style="2"/>
    <col min="3565" max="3565" width="43.875" style="2" customWidth="1"/>
    <col min="3566" max="3566" width="17.125" style="2" customWidth="1"/>
    <col min="3567" max="3567" width="14.125" style="2" customWidth="1"/>
    <col min="3568" max="3568" width="15.625" style="2" customWidth="1"/>
    <col min="3569" max="3569" width="14.375" style="2" customWidth="1"/>
    <col min="3570" max="3570" width="11.875" style="2" bestFit="1" customWidth="1"/>
    <col min="3571" max="3571" width="9.875" style="2" bestFit="1" customWidth="1"/>
    <col min="3572" max="3820" width="9.125" style="2"/>
    <col min="3821" max="3821" width="43.875" style="2" customWidth="1"/>
    <col min="3822" max="3822" width="17.125" style="2" customWidth="1"/>
    <col min="3823" max="3823" width="14.125" style="2" customWidth="1"/>
    <col min="3824" max="3824" width="15.625" style="2" customWidth="1"/>
    <col min="3825" max="3825" width="14.375" style="2" customWidth="1"/>
    <col min="3826" max="3826" width="11.875" style="2" bestFit="1" customWidth="1"/>
    <col min="3827" max="3827" width="9.875" style="2" bestFit="1" customWidth="1"/>
    <col min="3828" max="4076" width="9.125" style="2"/>
    <col min="4077" max="4077" width="43.875" style="2" customWidth="1"/>
    <col min="4078" max="4078" width="17.125" style="2" customWidth="1"/>
    <col min="4079" max="4079" width="14.125" style="2" customWidth="1"/>
    <col min="4080" max="4080" width="15.625" style="2" customWidth="1"/>
    <col min="4081" max="4081" width="14.375" style="2" customWidth="1"/>
    <col min="4082" max="4082" width="11.875" style="2" bestFit="1" customWidth="1"/>
    <col min="4083" max="4083" width="9.875" style="2" bestFit="1" customWidth="1"/>
    <col min="4084" max="4332" width="9.125" style="2"/>
    <col min="4333" max="4333" width="43.875" style="2" customWidth="1"/>
    <col min="4334" max="4334" width="17.125" style="2" customWidth="1"/>
    <col min="4335" max="4335" width="14.125" style="2" customWidth="1"/>
    <col min="4336" max="4336" width="15.625" style="2" customWidth="1"/>
    <col min="4337" max="4337" width="14.375" style="2" customWidth="1"/>
    <col min="4338" max="4338" width="11.875" style="2" bestFit="1" customWidth="1"/>
    <col min="4339" max="4339" width="9.875" style="2" bestFit="1" customWidth="1"/>
    <col min="4340" max="4588" width="9.125" style="2"/>
    <col min="4589" max="4589" width="43.875" style="2" customWidth="1"/>
    <col min="4590" max="4590" width="17.125" style="2" customWidth="1"/>
    <col min="4591" max="4591" width="14.125" style="2" customWidth="1"/>
    <col min="4592" max="4592" width="15.625" style="2" customWidth="1"/>
    <col min="4593" max="4593" width="14.375" style="2" customWidth="1"/>
    <col min="4594" max="4594" width="11.875" style="2" bestFit="1" customWidth="1"/>
    <col min="4595" max="4595" width="9.875" style="2" bestFit="1" customWidth="1"/>
    <col min="4596" max="4844" width="9.125" style="2"/>
    <col min="4845" max="4845" width="43.875" style="2" customWidth="1"/>
    <col min="4846" max="4846" width="17.125" style="2" customWidth="1"/>
    <col min="4847" max="4847" width="14.125" style="2" customWidth="1"/>
    <col min="4848" max="4848" width="15.625" style="2" customWidth="1"/>
    <col min="4849" max="4849" width="14.375" style="2" customWidth="1"/>
    <col min="4850" max="4850" width="11.875" style="2" bestFit="1" customWidth="1"/>
    <col min="4851" max="4851" width="9.875" style="2" bestFit="1" customWidth="1"/>
    <col min="4852" max="5100" width="9.125" style="2"/>
    <col min="5101" max="5101" width="43.875" style="2" customWidth="1"/>
    <col min="5102" max="5102" width="17.125" style="2" customWidth="1"/>
    <col min="5103" max="5103" width="14.125" style="2" customWidth="1"/>
    <col min="5104" max="5104" width="15.625" style="2" customWidth="1"/>
    <col min="5105" max="5105" width="14.375" style="2" customWidth="1"/>
    <col min="5106" max="5106" width="11.875" style="2" bestFit="1" customWidth="1"/>
    <col min="5107" max="5107" width="9.875" style="2" bestFit="1" customWidth="1"/>
    <col min="5108" max="5356" width="9.125" style="2"/>
    <col min="5357" max="5357" width="43.875" style="2" customWidth="1"/>
    <col min="5358" max="5358" width="17.125" style="2" customWidth="1"/>
    <col min="5359" max="5359" width="14.125" style="2" customWidth="1"/>
    <col min="5360" max="5360" width="15.625" style="2" customWidth="1"/>
    <col min="5361" max="5361" width="14.375" style="2" customWidth="1"/>
    <col min="5362" max="5362" width="11.875" style="2" bestFit="1" customWidth="1"/>
    <col min="5363" max="5363" width="9.875" style="2" bestFit="1" customWidth="1"/>
    <col min="5364" max="5612" width="9.125" style="2"/>
    <col min="5613" max="5613" width="43.875" style="2" customWidth="1"/>
    <col min="5614" max="5614" width="17.125" style="2" customWidth="1"/>
    <col min="5615" max="5615" width="14.125" style="2" customWidth="1"/>
    <col min="5616" max="5616" width="15.625" style="2" customWidth="1"/>
    <col min="5617" max="5617" width="14.375" style="2" customWidth="1"/>
    <col min="5618" max="5618" width="11.875" style="2" bestFit="1" customWidth="1"/>
    <col min="5619" max="5619" width="9.875" style="2" bestFit="1" customWidth="1"/>
    <col min="5620" max="5868" width="9.125" style="2"/>
    <col min="5869" max="5869" width="43.875" style="2" customWidth="1"/>
    <col min="5870" max="5870" width="17.125" style="2" customWidth="1"/>
    <col min="5871" max="5871" width="14.125" style="2" customWidth="1"/>
    <col min="5872" max="5872" width="15.625" style="2" customWidth="1"/>
    <col min="5873" max="5873" width="14.375" style="2" customWidth="1"/>
    <col min="5874" max="5874" width="11.875" style="2" bestFit="1" customWidth="1"/>
    <col min="5875" max="5875" width="9.875" style="2" bestFit="1" customWidth="1"/>
    <col min="5876" max="6124" width="9.125" style="2"/>
    <col min="6125" max="6125" width="43.875" style="2" customWidth="1"/>
    <col min="6126" max="6126" width="17.125" style="2" customWidth="1"/>
    <col min="6127" max="6127" width="14.125" style="2" customWidth="1"/>
    <col min="6128" max="6128" width="15.625" style="2" customWidth="1"/>
    <col min="6129" max="6129" width="14.375" style="2" customWidth="1"/>
    <col min="6130" max="6130" width="11.875" style="2" bestFit="1" customWidth="1"/>
    <col min="6131" max="6131" width="9.875" style="2" bestFit="1" customWidth="1"/>
    <col min="6132" max="6380" width="9.125" style="2"/>
    <col min="6381" max="6381" width="43.875" style="2" customWidth="1"/>
    <col min="6382" max="6382" width="17.125" style="2" customWidth="1"/>
    <col min="6383" max="6383" width="14.125" style="2" customWidth="1"/>
    <col min="6384" max="6384" width="15.625" style="2" customWidth="1"/>
    <col min="6385" max="6385" width="14.375" style="2" customWidth="1"/>
    <col min="6386" max="6386" width="11.875" style="2" bestFit="1" customWidth="1"/>
    <col min="6387" max="6387" width="9.875" style="2" bestFit="1" customWidth="1"/>
    <col min="6388" max="6636" width="9.125" style="2"/>
    <col min="6637" max="6637" width="43.875" style="2" customWidth="1"/>
    <col min="6638" max="6638" width="17.125" style="2" customWidth="1"/>
    <col min="6639" max="6639" width="14.125" style="2" customWidth="1"/>
    <col min="6640" max="6640" width="15.625" style="2" customWidth="1"/>
    <col min="6641" max="6641" width="14.375" style="2" customWidth="1"/>
    <col min="6642" max="6642" width="11.875" style="2" bestFit="1" customWidth="1"/>
    <col min="6643" max="6643" width="9.875" style="2" bestFit="1" customWidth="1"/>
    <col min="6644" max="6892" width="9.125" style="2"/>
    <col min="6893" max="6893" width="43.875" style="2" customWidth="1"/>
    <col min="6894" max="6894" width="17.125" style="2" customWidth="1"/>
    <col min="6895" max="6895" width="14.125" style="2" customWidth="1"/>
    <col min="6896" max="6896" width="15.625" style="2" customWidth="1"/>
    <col min="6897" max="6897" width="14.375" style="2" customWidth="1"/>
    <col min="6898" max="6898" width="11.875" style="2" bestFit="1" customWidth="1"/>
    <col min="6899" max="6899" width="9.875" style="2" bestFit="1" customWidth="1"/>
    <col min="6900" max="7148" width="9.125" style="2"/>
    <col min="7149" max="7149" width="43.875" style="2" customWidth="1"/>
    <col min="7150" max="7150" width="17.125" style="2" customWidth="1"/>
    <col min="7151" max="7151" width="14.125" style="2" customWidth="1"/>
    <col min="7152" max="7152" width="15.625" style="2" customWidth="1"/>
    <col min="7153" max="7153" width="14.375" style="2" customWidth="1"/>
    <col min="7154" max="7154" width="11.875" style="2" bestFit="1" customWidth="1"/>
    <col min="7155" max="7155" width="9.875" style="2" bestFit="1" customWidth="1"/>
    <col min="7156" max="7404" width="9.125" style="2"/>
    <col min="7405" max="7405" width="43.875" style="2" customWidth="1"/>
    <col min="7406" max="7406" width="17.125" style="2" customWidth="1"/>
    <col min="7407" max="7407" width="14.125" style="2" customWidth="1"/>
    <col min="7408" max="7408" width="15.625" style="2" customWidth="1"/>
    <col min="7409" max="7409" width="14.375" style="2" customWidth="1"/>
    <col min="7410" max="7410" width="11.875" style="2" bestFit="1" customWidth="1"/>
    <col min="7411" max="7411" width="9.875" style="2" bestFit="1" customWidth="1"/>
    <col min="7412" max="7660" width="9.125" style="2"/>
    <col min="7661" max="7661" width="43.875" style="2" customWidth="1"/>
    <col min="7662" max="7662" width="17.125" style="2" customWidth="1"/>
    <col min="7663" max="7663" width="14.125" style="2" customWidth="1"/>
    <col min="7664" max="7664" width="15.625" style="2" customWidth="1"/>
    <col min="7665" max="7665" width="14.375" style="2" customWidth="1"/>
    <col min="7666" max="7666" width="11.875" style="2" bestFit="1" customWidth="1"/>
    <col min="7667" max="7667" width="9.875" style="2" bestFit="1" customWidth="1"/>
    <col min="7668" max="7916" width="9.125" style="2"/>
    <col min="7917" max="7917" width="43.875" style="2" customWidth="1"/>
    <col min="7918" max="7918" width="17.125" style="2" customWidth="1"/>
    <col min="7919" max="7919" width="14.125" style="2" customWidth="1"/>
    <col min="7920" max="7920" width="15.625" style="2" customWidth="1"/>
    <col min="7921" max="7921" width="14.375" style="2" customWidth="1"/>
    <col min="7922" max="7922" width="11.875" style="2" bestFit="1" customWidth="1"/>
    <col min="7923" max="7923" width="9.875" style="2" bestFit="1" customWidth="1"/>
    <col min="7924" max="8172" width="9.125" style="2"/>
    <col min="8173" max="8173" width="43.875" style="2" customWidth="1"/>
    <col min="8174" max="8174" width="17.125" style="2" customWidth="1"/>
    <col min="8175" max="8175" width="14.125" style="2" customWidth="1"/>
    <col min="8176" max="8176" width="15.625" style="2" customWidth="1"/>
    <col min="8177" max="8177" width="14.375" style="2" customWidth="1"/>
    <col min="8178" max="8178" width="11.875" style="2" bestFit="1" customWidth="1"/>
    <col min="8179" max="8179" width="9.875" style="2" bestFit="1" customWidth="1"/>
    <col min="8180" max="8428" width="9.125" style="2"/>
    <col min="8429" max="8429" width="43.875" style="2" customWidth="1"/>
    <col min="8430" max="8430" width="17.125" style="2" customWidth="1"/>
    <col min="8431" max="8431" width="14.125" style="2" customWidth="1"/>
    <col min="8432" max="8432" width="15.625" style="2" customWidth="1"/>
    <col min="8433" max="8433" width="14.375" style="2" customWidth="1"/>
    <col min="8434" max="8434" width="11.875" style="2" bestFit="1" customWidth="1"/>
    <col min="8435" max="8435" width="9.875" style="2" bestFit="1" customWidth="1"/>
    <col min="8436" max="8684" width="9.125" style="2"/>
    <col min="8685" max="8685" width="43.875" style="2" customWidth="1"/>
    <col min="8686" max="8686" width="17.125" style="2" customWidth="1"/>
    <col min="8687" max="8687" width="14.125" style="2" customWidth="1"/>
    <col min="8688" max="8688" width="15.625" style="2" customWidth="1"/>
    <col min="8689" max="8689" width="14.375" style="2" customWidth="1"/>
    <col min="8690" max="8690" width="11.875" style="2" bestFit="1" customWidth="1"/>
    <col min="8691" max="8691" width="9.875" style="2" bestFit="1" customWidth="1"/>
    <col min="8692" max="8940" width="9.125" style="2"/>
    <col min="8941" max="8941" width="43.875" style="2" customWidth="1"/>
    <col min="8942" max="8942" width="17.125" style="2" customWidth="1"/>
    <col min="8943" max="8943" width="14.125" style="2" customWidth="1"/>
    <col min="8944" max="8944" width="15.625" style="2" customWidth="1"/>
    <col min="8945" max="8945" width="14.375" style="2" customWidth="1"/>
    <col min="8946" max="8946" width="11.875" style="2" bestFit="1" customWidth="1"/>
    <col min="8947" max="8947" width="9.875" style="2" bestFit="1" customWidth="1"/>
    <col min="8948" max="9196" width="9.125" style="2"/>
    <col min="9197" max="9197" width="43.875" style="2" customWidth="1"/>
    <col min="9198" max="9198" width="17.125" style="2" customWidth="1"/>
    <col min="9199" max="9199" width="14.125" style="2" customWidth="1"/>
    <col min="9200" max="9200" width="15.625" style="2" customWidth="1"/>
    <col min="9201" max="9201" width="14.375" style="2" customWidth="1"/>
    <col min="9202" max="9202" width="11.875" style="2" bestFit="1" customWidth="1"/>
    <col min="9203" max="9203" width="9.875" style="2" bestFit="1" customWidth="1"/>
    <col min="9204" max="9452" width="9.125" style="2"/>
    <col min="9453" max="9453" width="43.875" style="2" customWidth="1"/>
    <col min="9454" max="9454" width="17.125" style="2" customWidth="1"/>
    <col min="9455" max="9455" width="14.125" style="2" customWidth="1"/>
    <col min="9456" max="9456" width="15.625" style="2" customWidth="1"/>
    <col min="9457" max="9457" width="14.375" style="2" customWidth="1"/>
    <col min="9458" max="9458" width="11.875" style="2" bestFit="1" customWidth="1"/>
    <col min="9459" max="9459" width="9.875" style="2" bestFit="1" customWidth="1"/>
    <col min="9460" max="9708" width="9.125" style="2"/>
    <col min="9709" max="9709" width="43.875" style="2" customWidth="1"/>
    <col min="9710" max="9710" width="17.125" style="2" customWidth="1"/>
    <col min="9711" max="9711" width="14.125" style="2" customWidth="1"/>
    <col min="9712" max="9712" width="15.625" style="2" customWidth="1"/>
    <col min="9713" max="9713" width="14.375" style="2" customWidth="1"/>
    <col min="9714" max="9714" width="11.875" style="2" bestFit="1" customWidth="1"/>
    <col min="9715" max="9715" width="9.875" style="2" bestFit="1" customWidth="1"/>
    <col min="9716" max="9964" width="9.125" style="2"/>
    <col min="9965" max="9965" width="43.875" style="2" customWidth="1"/>
    <col min="9966" max="9966" width="17.125" style="2" customWidth="1"/>
    <col min="9967" max="9967" width="14.125" style="2" customWidth="1"/>
    <col min="9968" max="9968" width="15.625" style="2" customWidth="1"/>
    <col min="9969" max="9969" width="14.375" style="2" customWidth="1"/>
    <col min="9970" max="9970" width="11.875" style="2" bestFit="1" customWidth="1"/>
    <col min="9971" max="9971" width="9.875" style="2" bestFit="1" customWidth="1"/>
    <col min="9972" max="10220" width="9.125" style="2"/>
    <col min="10221" max="10221" width="43.875" style="2" customWidth="1"/>
    <col min="10222" max="10222" width="17.125" style="2" customWidth="1"/>
    <col min="10223" max="10223" width="14.125" style="2" customWidth="1"/>
    <col min="10224" max="10224" width="15.625" style="2" customWidth="1"/>
    <col min="10225" max="10225" width="14.375" style="2" customWidth="1"/>
    <col min="10226" max="10226" width="11.875" style="2" bestFit="1" customWidth="1"/>
    <col min="10227" max="10227" width="9.875" style="2" bestFit="1" customWidth="1"/>
    <col min="10228" max="10476" width="9.125" style="2"/>
    <col min="10477" max="10477" width="43.875" style="2" customWidth="1"/>
    <col min="10478" max="10478" width="17.125" style="2" customWidth="1"/>
    <col min="10479" max="10479" width="14.125" style="2" customWidth="1"/>
    <col min="10480" max="10480" width="15.625" style="2" customWidth="1"/>
    <col min="10481" max="10481" width="14.375" style="2" customWidth="1"/>
    <col min="10482" max="10482" width="11.875" style="2" bestFit="1" customWidth="1"/>
    <col min="10483" max="10483" width="9.875" style="2" bestFit="1" customWidth="1"/>
    <col min="10484" max="10732" width="9.125" style="2"/>
    <col min="10733" max="10733" width="43.875" style="2" customWidth="1"/>
    <col min="10734" max="10734" width="17.125" style="2" customWidth="1"/>
    <col min="10735" max="10735" width="14.125" style="2" customWidth="1"/>
    <col min="10736" max="10736" width="15.625" style="2" customWidth="1"/>
    <col min="10737" max="10737" width="14.375" style="2" customWidth="1"/>
    <col min="10738" max="10738" width="11.875" style="2" bestFit="1" customWidth="1"/>
    <col min="10739" max="10739" width="9.875" style="2" bestFit="1" customWidth="1"/>
    <col min="10740" max="10988" width="9.125" style="2"/>
    <col min="10989" max="10989" width="43.875" style="2" customWidth="1"/>
    <col min="10990" max="10990" width="17.125" style="2" customWidth="1"/>
    <col min="10991" max="10991" width="14.125" style="2" customWidth="1"/>
    <col min="10992" max="10992" width="15.625" style="2" customWidth="1"/>
    <col min="10993" max="10993" width="14.375" style="2" customWidth="1"/>
    <col min="10994" max="10994" width="11.875" style="2" bestFit="1" customWidth="1"/>
    <col min="10995" max="10995" width="9.875" style="2" bestFit="1" customWidth="1"/>
    <col min="10996" max="11244" width="9.125" style="2"/>
    <col min="11245" max="11245" width="43.875" style="2" customWidth="1"/>
    <col min="11246" max="11246" width="17.125" style="2" customWidth="1"/>
    <col min="11247" max="11247" width="14.125" style="2" customWidth="1"/>
    <col min="11248" max="11248" width="15.625" style="2" customWidth="1"/>
    <col min="11249" max="11249" width="14.375" style="2" customWidth="1"/>
    <col min="11250" max="11250" width="11.875" style="2" bestFit="1" customWidth="1"/>
    <col min="11251" max="11251" width="9.875" style="2" bestFit="1" customWidth="1"/>
    <col min="11252" max="11500" width="9.125" style="2"/>
    <col min="11501" max="11501" width="43.875" style="2" customWidth="1"/>
    <col min="11502" max="11502" width="17.125" style="2" customWidth="1"/>
    <col min="11503" max="11503" width="14.125" style="2" customWidth="1"/>
    <col min="11504" max="11504" width="15.625" style="2" customWidth="1"/>
    <col min="11505" max="11505" width="14.375" style="2" customWidth="1"/>
    <col min="11506" max="11506" width="11.875" style="2" bestFit="1" customWidth="1"/>
    <col min="11507" max="11507" width="9.875" style="2" bestFit="1" customWidth="1"/>
    <col min="11508" max="11756" width="9.125" style="2"/>
    <col min="11757" max="11757" width="43.875" style="2" customWidth="1"/>
    <col min="11758" max="11758" width="17.125" style="2" customWidth="1"/>
    <col min="11759" max="11759" width="14.125" style="2" customWidth="1"/>
    <col min="11760" max="11760" width="15.625" style="2" customWidth="1"/>
    <col min="11761" max="11761" width="14.375" style="2" customWidth="1"/>
    <col min="11762" max="11762" width="11.875" style="2" bestFit="1" customWidth="1"/>
    <col min="11763" max="11763" width="9.875" style="2" bestFit="1" customWidth="1"/>
    <col min="11764" max="12012" width="9.125" style="2"/>
    <col min="12013" max="12013" width="43.875" style="2" customWidth="1"/>
    <col min="12014" max="12014" width="17.125" style="2" customWidth="1"/>
    <col min="12015" max="12015" width="14.125" style="2" customWidth="1"/>
    <col min="12016" max="12016" width="15.625" style="2" customWidth="1"/>
    <col min="12017" max="12017" width="14.375" style="2" customWidth="1"/>
    <col min="12018" max="12018" width="11.875" style="2" bestFit="1" customWidth="1"/>
    <col min="12019" max="12019" width="9.875" style="2" bestFit="1" customWidth="1"/>
    <col min="12020" max="12268" width="9.125" style="2"/>
    <col min="12269" max="12269" width="43.875" style="2" customWidth="1"/>
    <col min="12270" max="12270" width="17.125" style="2" customWidth="1"/>
    <col min="12271" max="12271" width="14.125" style="2" customWidth="1"/>
    <col min="12272" max="12272" width="15.625" style="2" customWidth="1"/>
    <col min="12273" max="12273" width="14.375" style="2" customWidth="1"/>
    <col min="12274" max="12274" width="11.875" style="2" bestFit="1" customWidth="1"/>
    <col min="12275" max="12275" width="9.875" style="2" bestFit="1" customWidth="1"/>
    <col min="12276" max="12524" width="9.125" style="2"/>
    <col min="12525" max="12525" width="43.875" style="2" customWidth="1"/>
    <col min="12526" max="12526" width="17.125" style="2" customWidth="1"/>
    <col min="12527" max="12527" width="14.125" style="2" customWidth="1"/>
    <col min="12528" max="12528" width="15.625" style="2" customWidth="1"/>
    <col min="12529" max="12529" width="14.375" style="2" customWidth="1"/>
    <col min="12530" max="12530" width="11.875" style="2" bestFit="1" customWidth="1"/>
    <col min="12531" max="12531" width="9.875" style="2" bestFit="1" customWidth="1"/>
    <col min="12532" max="12780" width="9.125" style="2"/>
    <col min="12781" max="12781" width="43.875" style="2" customWidth="1"/>
    <col min="12782" max="12782" width="17.125" style="2" customWidth="1"/>
    <col min="12783" max="12783" width="14.125" style="2" customWidth="1"/>
    <col min="12784" max="12784" width="15.625" style="2" customWidth="1"/>
    <col min="12785" max="12785" width="14.375" style="2" customWidth="1"/>
    <col min="12786" max="12786" width="11.875" style="2" bestFit="1" customWidth="1"/>
    <col min="12787" max="12787" width="9.875" style="2" bestFit="1" customWidth="1"/>
    <col min="12788" max="13036" width="9.125" style="2"/>
    <col min="13037" max="13037" width="43.875" style="2" customWidth="1"/>
    <col min="13038" max="13038" width="17.125" style="2" customWidth="1"/>
    <col min="13039" max="13039" width="14.125" style="2" customWidth="1"/>
    <col min="13040" max="13040" width="15.625" style="2" customWidth="1"/>
    <col min="13041" max="13041" width="14.375" style="2" customWidth="1"/>
    <col min="13042" max="13042" width="11.875" style="2" bestFit="1" customWidth="1"/>
    <col min="13043" max="13043" width="9.875" style="2" bestFit="1" customWidth="1"/>
    <col min="13044" max="13292" width="9.125" style="2"/>
    <col min="13293" max="13293" width="43.875" style="2" customWidth="1"/>
    <col min="13294" max="13294" width="17.125" style="2" customWidth="1"/>
    <col min="13295" max="13295" width="14.125" style="2" customWidth="1"/>
    <col min="13296" max="13296" width="15.625" style="2" customWidth="1"/>
    <col min="13297" max="13297" width="14.375" style="2" customWidth="1"/>
    <col min="13298" max="13298" width="11.875" style="2" bestFit="1" customWidth="1"/>
    <col min="13299" max="13299" width="9.875" style="2" bestFit="1" customWidth="1"/>
    <col min="13300" max="13548" width="9.125" style="2"/>
    <col min="13549" max="13549" width="43.875" style="2" customWidth="1"/>
    <col min="13550" max="13550" width="17.125" style="2" customWidth="1"/>
    <col min="13551" max="13551" width="14.125" style="2" customWidth="1"/>
    <col min="13552" max="13552" width="15.625" style="2" customWidth="1"/>
    <col min="13553" max="13553" width="14.375" style="2" customWidth="1"/>
    <col min="13554" max="13554" width="11.875" style="2" bestFit="1" customWidth="1"/>
    <col min="13555" max="13555" width="9.875" style="2" bestFit="1" customWidth="1"/>
    <col min="13556" max="13804" width="9.125" style="2"/>
    <col min="13805" max="13805" width="43.875" style="2" customWidth="1"/>
    <col min="13806" max="13806" width="17.125" style="2" customWidth="1"/>
    <col min="13807" max="13807" width="14.125" style="2" customWidth="1"/>
    <col min="13808" max="13808" width="15.625" style="2" customWidth="1"/>
    <col min="13809" max="13809" width="14.375" style="2" customWidth="1"/>
    <col min="13810" max="13810" width="11.875" style="2" bestFit="1" customWidth="1"/>
    <col min="13811" max="13811" width="9.875" style="2" bestFit="1" customWidth="1"/>
    <col min="13812" max="14060" width="9.125" style="2"/>
    <col min="14061" max="14061" width="43.875" style="2" customWidth="1"/>
    <col min="14062" max="14062" width="17.125" style="2" customWidth="1"/>
    <col min="14063" max="14063" width="14.125" style="2" customWidth="1"/>
    <col min="14064" max="14064" width="15.625" style="2" customWidth="1"/>
    <col min="14065" max="14065" width="14.375" style="2" customWidth="1"/>
    <col min="14066" max="14066" width="11.875" style="2" bestFit="1" customWidth="1"/>
    <col min="14067" max="14067" width="9.875" style="2" bestFit="1" customWidth="1"/>
    <col min="14068" max="14316" width="9.125" style="2"/>
    <col min="14317" max="14317" width="43.875" style="2" customWidth="1"/>
    <col min="14318" max="14318" width="17.125" style="2" customWidth="1"/>
    <col min="14319" max="14319" width="14.125" style="2" customWidth="1"/>
    <col min="14320" max="14320" width="15.625" style="2" customWidth="1"/>
    <col min="14321" max="14321" width="14.375" style="2" customWidth="1"/>
    <col min="14322" max="14322" width="11.875" style="2" bestFit="1" customWidth="1"/>
    <col min="14323" max="14323" width="9.875" style="2" bestFit="1" customWidth="1"/>
    <col min="14324" max="14572" width="9.125" style="2"/>
    <col min="14573" max="14573" width="43.875" style="2" customWidth="1"/>
    <col min="14574" max="14574" width="17.125" style="2" customWidth="1"/>
    <col min="14575" max="14575" width="14.125" style="2" customWidth="1"/>
    <col min="14576" max="14576" width="15.625" style="2" customWidth="1"/>
    <col min="14577" max="14577" width="14.375" style="2" customWidth="1"/>
    <col min="14578" max="14578" width="11.875" style="2" bestFit="1" customWidth="1"/>
    <col min="14579" max="14579" width="9.875" style="2" bestFit="1" customWidth="1"/>
    <col min="14580" max="14828" width="9.125" style="2"/>
    <col min="14829" max="14829" width="43.875" style="2" customWidth="1"/>
    <col min="14830" max="14830" width="17.125" style="2" customWidth="1"/>
    <col min="14831" max="14831" width="14.125" style="2" customWidth="1"/>
    <col min="14832" max="14832" width="15.625" style="2" customWidth="1"/>
    <col min="14833" max="14833" width="14.375" style="2" customWidth="1"/>
    <col min="14834" max="14834" width="11.875" style="2" bestFit="1" customWidth="1"/>
    <col min="14835" max="14835" width="9.875" style="2" bestFit="1" customWidth="1"/>
    <col min="14836" max="15084" width="9.125" style="2"/>
    <col min="15085" max="15085" width="43.875" style="2" customWidth="1"/>
    <col min="15086" max="15086" width="17.125" style="2" customWidth="1"/>
    <col min="15087" max="15087" width="14.125" style="2" customWidth="1"/>
    <col min="15088" max="15088" width="15.625" style="2" customWidth="1"/>
    <col min="15089" max="15089" width="14.375" style="2" customWidth="1"/>
    <col min="15090" max="15090" width="11.875" style="2" bestFit="1" customWidth="1"/>
    <col min="15091" max="15091" width="9.875" style="2" bestFit="1" customWidth="1"/>
    <col min="15092" max="15340" width="9.125" style="2"/>
    <col min="15341" max="15341" width="43.875" style="2" customWidth="1"/>
    <col min="15342" max="15342" width="17.125" style="2" customWidth="1"/>
    <col min="15343" max="15343" width="14.125" style="2" customWidth="1"/>
    <col min="15344" max="15344" width="15.625" style="2" customWidth="1"/>
    <col min="15345" max="15345" width="14.375" style="2" customWidth="1"/>
    <col min="15346" max="15346" width="11.875" style="2" bestFit="1" customWidth="1"/>
    <col min="15347" max="15347" width="9.875" style="2" bestFit="1" customWidth="1"/>
    <col min="15348" max="15596" width="9.125" style="2"/>
    <col min="15597" max="15597" width="43.875" style="2" customWidth="1"/>
    <col min="15598" max="15598" width="17.125" style="2" customWidth="1"/>
    <col min="15599" max="15599" width="14.125" style="2" customWidth="1"/>
    <col min="15600" max="15600" width="15.625" style="2" customWidth="1"/>
    <col min="15601" max="15601" width="14.375" style="2" customWidth="1"/>
    <col min="15602" max="15602" width="11.875" style="2" bestFit="1" customWidth="1"/>
    <col min="15603" max="15603" width="9.875" style="2" bestFit="1" customWidth="1"/>
    <col min="15604" max="15852" width="9.125" style="2"/>
    <col min="15853" max="15853" width="43.875" style="2" customWidth="1"/>
    <col min="15854" max="15854" width="17.125" style="2" customWidth="1"/>
    <col min="15855" max="15855" width="14.125" style="2" customWidth="1"/>
    <col min="15856" max="15856" width="15.625" style="2" customWidth="1"/>
    <col min="15857" max="15857" width="14.375" style="2" customWidth="1"/>
    <col min="15858" max="15858" width="11.875" style="2" bestFit="1" customWidth="1"/>
    <col min="15859" max="15859" width="9.875" style="2" bestFit="1" customWidth="1"/>
    <col min="15860" max="16108" width="9.125" style="2"/>
    <col min="16109" max="16109" width="43.875" style="2" customWidth="1"/>
    <col min="16110" max="16110" width="17.125" style="2" customWidth="1"/>
    <col min="16111" max="16111" width="14.125" style="2" customWidth="1"/>
    <col min="16112" max="16112" width="15.625" style="2" customWidth="1"/>
    <col min="16113" max="16113" width="14.375" style="2" customWidth="1"/>
    <col min="16114" max="16114" width="11.875" style="2" bestFit="1" customWidth="1"/>
    <col min="16115" max="16115" width="9.875" style="2" bestFit="1" customWidth="1"/>
    <col min="16116" max="16384" width="9.125" style="2"/>
  </cols>
  <sheetData>
    <row r="1" spans="1:16" ht="26.25">
      <c r="A1" s="155" t="s">
        <v>240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26.25">
      <c r="A2" s="156" t="s">
        <v>317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26.25">
      <c r="A3" s="157" t="s">
        <v>242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ht="23.25" customHeight="1">
      <c r="A4" s="158" t="s">
        <v>192</v>
      </c>
      <c r="B4" s="160" t="s">
        <v>175</v>
      </c>
      <c r="C4" s="146" t="s">
        <v>2</v>
      </c>
      <c r="D4" s="85" t="s">
        <v>3</v>
      </c>
      <c r="E4" s="111" t="s">
        <v>188</v>
      </c>
      <c r="F4" s="85" t="s">
        <v>5</v>
      </c>
      <c r="G4" s="111" t="s">
        <v>176</v>
      </c>
      <c r="H4" s="113" t="s">
        <v>177</v>
      </c>
      <c r="I4" s="88" t="s">
        <v>149</v>
      </c>
      <c r="J4" s="88" t="s">
        <v>216</v>
      </c>
      <c r="K4" s="113" t="s">
        <v>142</v>
      </c>
      <c r="L4" s="162" t="s">
        <v>144</v>
      </c>
      <c r="M4" s="164" t="s">
        <v>185</v>
      </c>
      <c r="N4" s="166" t="s">
        <v>189</v>
      </c>
      <c r="O4" s="168" t="s">
        <v>190</v>
      </c>
      <c r="P4" s="166" t="s">
        <v>191</v>
      </c>
    </row>
    <row r="5" spans="1:16" ht="23.25" customHeight="1">
      <c r="A5" s="159"/>
      <c r="B5" s="161"/>
      <c r="C5" s="89"/>
      <c r="D5" s="90"/>
      <c r="E5" s="90"/>
      <c r="F5" s="90"/>
      <c r="G5" s="90"/>
      <c r="H5" s="90"/>
      <c r="I5" s="91"/>
      <c r="J5" s="91"/>
      <c r="K5" s="112"/>
      <c r="L5" s="163"/>
      <c r="M5" s="165"/>
      <c r="N5" s="167"/>
      <c r="O5" s="169"/>
      <c r="P5" s="167"/>
    </row>
    <row r="6" spans="1:16" s="19" customFormat="1" ht="42">
      <c r="A6" s="75">
        <v>1</v>
      </c>
      <c r="B6" s="76" t="s">
        <v>193</v>
      </c>
      <c r="C6" s="24" t="s">
        <v>21</v>
      </c>
      <c r="D6" s="16">
        <v>128400</v>
      </c>
      <c r="E6" s="133">
        <v>128400</v>
      </c>
      <c r="F6" s="16">
        <v>126000</v>
      </c>
      <c r="G6" s="16">
        <v>126000</v>
      </c>
      <c r="H6" s="16">
        <f>E6-G6</f>
        <v>2400</v>
      </c>
      <c r="I6" s="58" t="s">
        <v>236</v>
      </c>
      <c r="J6" s="57" t="s">
        <v>217</v>
      </c>
      <c r="K6" s="16" t="s">
        <v>160</v>
      </c>
      <c r="L6" s="16" t="s">
        <v>161</v>
      </c>
      <c r="M6" s="22" t="s">
        <v>187</v>
      </c>
      <c r="N6" s="83" t="s">
        <v>237</v>
      </c>
      <c r="O6" s="16"/>
      <c r="P6" s="16"/>
    </row>
    <row r="7" spans="1:16" s="11" customFormat="1" ht="42">
      <c r="A7" s="75">
        <v>2</v>
      </c>
      <c r="B7" s="76" t="s">
        <v>194</v>
      </c>
      <c r="C7" s="24" t="s">
        <v>23</v>
      </c>
      <c r="D7" s="16">
        <v>95900</v>
      </c>
      <c r="E7" s="133">
        <v>95900</v>
      </c>
      <c r="F7" s="16">
        <v>94500</v>
      </c>
      <c r="G7" s="16">
        <v>94500</v>
      </c>
      <c r="H7" s="16">
        <f t="shared" ref="H7:H18" si="0">E7-G7</f>
        <v>1400</v>
      </c>
      <c r="I7" s="58" t="s">
        <v>236</v>
      </c>
      <c r="J7" s="57" t="s">
        <v>217</v>
      </c>
      <c r="K7" s="16" t="s">
        <v>160</v>
      </c>
      <c r="L7" s="16" t="s">
        <v>161</v>
      </c>
      <c r="M7" s="22" t="s">
        <v>187</v>
      </c>
      <c r="N7" s="83" t="s">
        <v>237</v>
      </c>
      <c r="O7" s="16"/>
      <c r="P7" s="16"/>
    </row>
    <row r="8" spans="1:16" s="11" customFormat="1" ht="42">
      <c r="A8" s="75">
        <v>3</v>
      </c>
      <c r="B8" s="76" t="s">
        <v>195</v>
      </c>
      <c r="C8" s="24" t="s">
        <v>25</v>
      </c>
      <c r="D8" s="16">
        <v>225500</v>
      </c>
      <c r="E8" s="133">
        <v>225500</v>
      </c>
      <c r="F8" s="16">
        <v>214450</v>
      </c>
      <c r="G8" s="16">
        <v>214450</v>
      </c>
      <c r="H8" s="16">
        <f t="shared" si="0"/>
        <v>11050</v>
      </c>
      <c r="I8" s="58" t="s">
        <v>236</v>
      </c>
      <c r="J8" s="57" t="s">
        <v>217</v>
      </c>
      <c r="K8" s="16" t="s">
        <v>160</v>
      </c>
      <c r="L8" s="16" t="s">
        <v>161</v>
      </c>
      <c r="M8" s="22" t="s">
        <v>187</v>
      </c>
      <c r="N8" s="83" t="s">
        <v>237</v>
      </c>
      <c r="O8" s="16"/>
      <c r="P8" s="16"/>
    </row>
    <row r="9" spans="1:16" s="11" customFormat="1" ht="42">
      <c r="A9" s="75">
        <v>4</v>
      </c>
      <c r="B9" s="76" t="s">
        <v>196</v>
      </c>
      <c r="C9" s="24" t="s">
        <v>27</v>
      </c>
      <c r="D9" s="16">
        <v>283900</v>
      </c>
      <c r="E9" s="133">
        <v>283900</v>
      </c>
      <c r="F9" s="16">
        <v>275450</v>
      </c>
      <c r="G9" s="16">
        <v>275450</v>
      </c>
      <c r="H9" s="16">
        <f t="shared" si="0"/>
        <v>8450</v>
      </c>
      <c r="I9" s="58" t="s">
        <v>236</v>
      </c>
      <c r="J9" s="57" t="s">
        <v>217</v>
      </c>
      <c r="K9" s="16" t="s">
        <v>160</v>
      </c>
      <c r="L9" s="16" t="s">
        <v>161</v>
      </c>
      <c r="M9" s="22" t="s">
        <v>187</v>
      </c>
      <c r="N9" s="83" t="s">
        <v>237</v>
      </c>
      <c r="O9" s="16"/>
      <c r="P9" s="16"/>
    </row>
    <row r="10" spans="1:16" s="11" customFormat="1" ht="42">
      <c r="A10" s="75">
        <v>5</v>
      </c>
      <c r="B10" s="76" t="s">
        <v>197</v>
      </c>
      <c r="C10" s="24" t="s">
        <v>29</v>
      </c>
      <c r="D10" s="16">
        <v>305000</v>
      </c>
      <c r="E10" s="133">
        <v>305000</v>
      </c>
      <c r="F10" s="16">
        <v>300000</v>
      </c>
      <c r="G10" s="16">
        <v>300000</v>
      </c>
      <c r="H10" s="16">
        <f t="shared" si="0"/>
        <v>5000</v>
      </c>
      <c r="I10" s="58" t="s">
        <v>218</v>
      </c>
      <c r="J10" s="57" t="s">
        <v>217</v>
      </c>
      <c r="K10" s="65" t="s">
        <v>157</v>
      </c>
      <c r="L10" s="16" t="s">
        <v>158</v>
      </c>
      <c r="M10" s="22" t="s">
        <v>186</v>
      </c>
      <c r="N10" s="83" t="s">
        <v>237</v>
      </c>
      <c r="O10" s="16"/>
      <c r="P10" s="16"/>
    </row>
    <row r="11" spans="1:16" s="11" customFormat="1" ht="42">
      <c r="A11" s="75">
        <v>6</v>
      </c>
      <c r="B11" s="76" t="s">
        <v>198</v>
      </c>
      <c r="C11" s="24" t="s">
        <v>31</v>
      </c>
      <c r="D11" s="16">
        <v>250000</v>
      </c>
      <c r="E11" s="133">
        <v>250000</v>
      </c>
      <c r="F11" s="16">
        <v>250000</v>
      </c>
      <c r="G11" s="16">
        <v>250000</v>
      </c>
      <c r="H11" s="16">
        <f t="shared" si="0"/>
        <v>0</v>
      </c>
      <c r="I11" s="58" t="s">
        <v>219</v>
      </c>
      <c r="J11" s="57" t="s">
        <v>220</v>
      </c>
      <c r="K11" s="16" t="s">
        <v>155</v>
      </c>
      <c r="L11" s="64" t="s">
        <v>163</v>
      </c>
      <c r="M11" s="22" t="s">
        <v>186</v>
      </c>
      <c r="N11" s="83" t="s">
        <v>237</v>
      </c>
      <c r="O11" s="16"/>
      <c r="P11" s="16"/>
    </row>
    <row r="12" spans="1:16" s="11" customFormat="1" ht="63">
      <c r="A12" s="75">
        <v>7</v>
      </c>
      <c r="B12" s="76" t="s">
        <v>199</v>
      </c>
      <c r="C12" s="24" t="s">
        <v>33</v>
      </c>
      <c r="D12" s="16">
        <v>28600</v>
      </c>
      <c r="E12" s="133">
        <v>28600</v>
      </c>
      <c r="F12" s="16">
        <v>23900</v>
      </c>
      <c r="G12" s="16">
        <v>23900</v>
      </c>
      <c r="H12" s="16">
        <f t="shared" si="0"/>
        <v>4700</v>
      </c>
      <c r="I12" s="58" t="s">
        <v>221</v>
      </c>
      <c r="J12" s="57" t="s">
        <v>222</v>
      </c>
      <c r="K12" s="16" t="s">
        <v>152</v>
      </c>
      <c r="L12" s="16" t="s">
        <v>153</v>
      </c>
      <c r="M12" s="22" t="s">
        <v>187</v>
      </c>
      <c r="N12" s="83" t="s">
        <v>237</v>
      </c>
      <c r="O12" s="16"/>
      <c r="P12" s="16"/>
    </row>
    <row r="13" spans="1:16" s="11" customFormat="1" ht="63">
      <c r="A13" s="75">
        <v>8</v>
      </c>
      <c r="B13" s="76" t="s">
        <v>200</v>
      </c>
      <c r="C13" s="24" t="s">
        <v>35</v>
      </c>
      <c r="D13" s="16">
        <v>874800</v>
      </c>
      <c r="E13" s="133">
        <v>874800</v>
      </c>
      <c r="F13" s="16">
        <v>710100</v>
      </c>
      <c r="G13" s="16">
        <v>710100</v>
      </c>
      <c r="H13" s="16">
        <f t="shared" si="0"/>
        <v>164700</v>
      </c>
      <c r="I13" s="58" t="s">
        <v>223</v>
      </c>
      <c r="J13" s="57" t="s">
        <v>224</v>
      </c>
      <c r="K13" s="16" t="s">
        <v>152</v>
      </c>
      <c r="L13" s="16" t="s">
        <v>153</v>
      </c>
      <c r="M13" s="22" t="s">
        <v>187</v>
      </c>
      <c r="N13" s="83" t="s">
        <v>237</v>
      </c>
      <c r="O13" s="16"/>
      <c r="P13" s="16"/>
    </row>
    <row r="14" spans="1:16" s="19" customFormat="1" ht="63">
      <c r="A14" s="75">
        <v>9</v>
      </c>
      <c r="B14" s="76" t="s">
        <v>201</v>
      </c>
      <c r="C14" s="24" t="s">
        <v>37</v>
      </c>
      <c r="D14" s="16">
        <v>549900</v>
      </c>
      <c r="E14" s="133">
        <v>549900</v>
      </c>
      <c r="F14" s="16">
        <v>457600</v>
      </c>
      <c r="G14" s="16">
        <v>457600</v>
      </c>
      <c r="H14" s="16">
        <f t="shared" si="0"/>
        <v>92300</v>
      </c>
      <c r="I14" s="58" t="s">
        <v>221</v>
      </c>
      <c r="J14" s="57" t="s">
        <v>222</v>
      </c>
      <c r="K14" s="16" t="s">
        <v>152</v>
      </c>
      <c r="L14" s="16" t="s">
        <v>153</v>
      </c>
      <c r="M14" s="22" t="s">
        <v>187</v>
      </c>
      <c r="N14" s="83" t="s">
        <v>237</v>
      </c>
      <c r="O14" s="16"/>
      <c r="P14" s="16"/>
    </row>
    <row r="15" spans="1:16" s="11" customFormat="1" ht="63">
      <c r="A15" s="75">
        <v>10</v>
      </c>
      <c r="B15" s="76" t="s">
        <v>203</v>
      </c>
      <c r="C15" s="24" t="s">
        <v>39</v>
      </c>
      <c r="D15" s="16">
        <v>1128000</v>
      </c>
      <c r="E15" s="133">
        <v>1128000</v>
      </c>
      <c r="F15" s="16">
        <v>943200</v>
      </c>
      <c r="G15" s="16">
        <v>943200</v>
      </c>
      <c r="H15" s="16">
        <f t="shared" si="0"/>
        <v>184800</v>
      </c>
      <c r="I15" s="58" t="s">
        <v>221</v>
      </c>
      <c r="J15" s="57" t="s">
        <v>222</v>
      </c>
      <c r="K15" s="16" t="s">
        <v>152</v>
      </c>
      <c r="L15" s="16" t="s">
        <v>153</v>
      </c>
      <c r="M15" s="22" t="s">
        <v>187</v>
      </c>
      <c r="N15" s="83" t="s">
        <v>237</v>
      </c>
      <c r="O15" s="16"/>
      <c r="P15" s="16"/>
    </row>
    <row r="16" spans="1:16" s="11" customFormat="1" ht="63">
      <c r="A16" s="75">
        <v>11</v>
      </c>
      <c r="B16" s="76" t="s">
        <v>202</v>
      </c>
      <c r="C16" s="24" t="s">
        <v>41</v>
      </c>
      <c r="D16" s="16">
        <v>180000</v>
      </c>
      <c r="E16" s="133">
        <v>180000</v>
      </c>
      <c r="F16" s="16">
        <v>139800</v>
      </c>
      <c r="G16" s="16">
        <v>139800</v>
      </c>
      <c r="H16" s="16">
        <f t="shared" si="0"/>
        <v>40200</v>
      </c>
      <c r="I16" s="58" t="s">
        <v>221</v>
      </c>
      <c r="J16" s="57" t="s">
        <v>222</v>
      </c>
      <c r="K16" s="16" t="s">
        <v>152</v>
      </c>
      <c r="L16" s="16" t="s">
        <v>153</v>
      </c>
      <c r="M16" s="22" t="s">
        <v>187</v>
      </c>
      <c r="N16" s="83" t="s">
        <v>237</v>
      </c>
      <c r="O16" s="16"/>
      <c r="P16" s="16"/>
    </row>
    <row r="17" spans="1:16" s="11" customFormat="1" ht="63">
      <c r="A17" s="75">
        <v>12</v>
      </c>
      <c r="B17" s="76" t="s">
        <v>204</v>
      </c>
      <c r="C17" s="24" t="s">
        <v>43</v>
      </c>
      <c r="D17" s="16">
        <v>319800</v>
      </c>
      <c r="E17" s="133">
        <v>319800</v>
      </c>
      <c r="F17" s="16">
        <v>252306</v>
      </c>
      <c r="G17" s="16">
        <v>252306</v>
      </c>
      <c r="H17" s="16">
        <f t="shared" si="0"/>
        <v>67494</v>
      </c>
      <c r="I17" s="58" t="s">
        <v>225</v>
      </c>
      <c r="J17" s="57" t="s">
        <v>226</v>
      </c>
      <c r="K17" s="16" t="s">
        <v>146</v>
      </c>
      <c r="L17" s="16" t="s">
        <v>148</v>
      </c>
      <c r="M17" s="22" t="s">
        <v>187</v>
      </c>
      <c r="N17" s="83" t="s">
        <v>237</v>
      </c>
      <c r="O17" s="16"/>
      <c r="P17" s="16"/>
    </row>
    <row r="18" spans="1:16" s="11" customFormat="1" ht="42">
      <c r="A18" s="75">
        <v>13</v>
      </c>
      <c r="B18" s="76" t="s">
        <v>205</v>
      </c>
      <c r="C18" s="24" t="s">
        <v>45</v>
      </c>
      <c r="D18" s="16">
        <v>30000</v>
      </c>
      <c r="E18" s="133">
        <v>30000</v>
      </c>
      <c r="F18" s="16">
        <v>28248</v>
      </c>
      <c r="G18" s="16">
        <v>28248</v>
      </c>
      <c r="H18" s="16">
        <f t="shared" si="0"/>
        <v>1752</v>
      </c>
      <c r="I18" s="58" t="s">
        <v>225</v>
      </c>
      <c r="J18" s="57" t="s">
        <v>226</v>
      </c>
      <c r="K18" s="16" t="s">
        <v>147</v>
      </c>
      <c r="L18" s="16" t="s">
        <v>148</v>
      </c>
      <c r="M18" s="22" t="s">
        <v>187</v>
      </c>
      <c r="N18" s="83" t="s">
        <v>237</v>
      </c>
      <c r="O18" s="16"/>
      <c r="P18" s="16"/>
    </row>
    <row r="19" spans="1:16" s="11" customFormat="1" ht="42">
      <c r="A19" s="75">
        <v>14</v>
      </c>
      <c r="B19" s="76" t="s">
        <v>206</v>
      </c>
      <c r="C19" s="24" t="s">
        <v>49</v>
      </c>
      <c r="D19" s="16">
        <v>7980000</v>
      </c>
      <c r="E19" s="133">
        <v>7980000</v>
      </c>
      <c r="F19" s="62"/>
      <c r="G19" s="64">
        <v>7188000</v>
      </c>
      <c r="H19" s="64">
        <f>E19-G19</f>
        <v>792000</v>
      </c>
      <c r="I19" s="122" t="s">
        <v>281</v>
      </c>
      <c r="J19" s="122" t="s">
        <v>282</v>
      </c>
      <c r="K19" s="121" t="s">
        <v>286</v>
      </c>
      <c r="L19" s="121" t="s">
        <v>288</v>
      </c>
      <c r="M19" s="22" t="s">
        <v>187</v>
      </c>
      <c r="N19" s="115" t="s">
        <v>243</v>
      </c>
      <c r="O19" s="116" t="s">
        <v>237</v>
      </c>
      <c r="P19" s="117"/>
    </row>
    <row r="20" spans="1:16" s="11" customFormat="1" ht="42">
      <c r="A20" s="75">
        <v>15</v>
      </c>
      <c r="B20" s="76" t="s">
        <v>207</v>
      </c>
      <c r="C20" s="24" t="s">
        <v>51</v>
      </c>
      <c r="D20" s="16">
        <v>22887000</v>
      </c>
      <c r="E20" s="133">
        <v>22887000</v>
      </c>
      <c r="F20" s="62"/>
      <c r="G20" s="64">
        <v>19784592.010000002</v>
      </c>
      <c r="H20" s="64">
        <f>E20-G20</f>
        <v>3102407.9899999984</v>
      </c>
      <c r="I20" s="122" t="s">
        <v>283</v>
      </c>
      <c r="J20" s="122" t="s">
        <v>284</v>
      </c>
      <c r="K20" s="121" t="s">
        <v>285</v>
      </c>
      <c r="L20" s="121" t="s">
        <v>287</v>
      </c>
      <c r="M20" s="22" t="s">
        <v>187</v>
      </c>
      <c r="N20" s="115" t="s">
        <v>244</v>
      </c>
      <c r="O20" s="116" t="s">
        <v>237</v>
      </c>
      <c r="P20" s="117"/>
    </row>
    <row r="21" spans="1:16" s="11" customFormat="1" ht="42">
      <c r="A21" s="75">
        <v>16</v>
      </c>
      <c r="B21" s="76" t="s">
        <v>208</v>
      </c>
      <c r="C21" s="24" t="s">
        <v>55</v>
      </c>
      <c r="D21" s="16">
        <v>2400000</v>
      </c>
      <c r="E21" s="133">
        <v>2400000</v>
      </c>
      <c r="F21" s="16">
        <v>2399000</v>
      </c>
      <c r="G21" s="16">
        <v>2399000</v>
      </c>
      <c r="H21" s="16">
        <f>E21-G21</f>
        <v>1000</v>
      </c>
      <c r="I21" s="58" t="s">
        <v>227</v>
      </c>
      <c r="J21" s="57" t="s">
        <v>228</v>
      </c>
      <c r="K21" s="65" t="s">
        <v>167</v>
      </c>
      <c r="L21" s="16" t="s">
        <v>171</v>
      </c>
      <c r="M21" s="22" t="s">
        <v>187</v>
      </c>
      <c r="N21" s="83" t="s">
        <v>237</v>
      </c>
      <c r="O21" s="16"/>
      <c r="P21" s="65"/>
    </row>
    <row r="22" spans="1:16" s="11" customFormat="1" ht="46.5" customHeight="1">
      <c r="A22" s="75">
        <v>17</v>
      </c>
      <c r="B22" s="76" t="s">
        <v>209</v>
      </c>
      <c r="C22" s="24" t="s">
        <v>57</v>
      </c>
      <c r="D22" s="16">
        <v>960000</v>
      </c>
      <c r="E22" s="133">
        <v>960000</v>
      </c>
      <c r="F22" s="16">
        <v>960000</v>
      </c>
      <c r="G22" s="16">
        <v>960000</v>
      </c>
      <c r="H22" s="16">
        <f t="shared" ref="H22:H47" si="1">E22-G22</f>
        <v>0</v>
      </c>
      <c r="I22" s="58" t="s">
        <v>229</v>
      </c>
      <c r="J22" s="57" t="s">
        <v>230</v>
      </c>
      <c r="K22" s="16" t="s">
        <v>165</v>
      </c>
      <c r="L22" s="16" t="s">
        <v>170</v>
      </c>
      <c r="M22" s="22" t="s">
        <v>187</v>
      </c>
      <c r="N22" s="83" t="s">
        <v>237</v>
      </c>
      <c r="O22" s="16"/>
      <c r="P22" s="65"/>
    </row>
    <row r="23" spans="1:16" s="11" customFormat="1" ht="42">
      <c r="A23" s="75">
        <v>18</v>
      </c>
      <c r="B23" s="76" t="s">
        <v>210</v>
      </c>
      <c r="C23" s="15" t="s">
        <v>59</v>
      </c>
      <c r="D23" s="21">
        <v>2400000</v>
      </c>
      <c r="E23" s="138">
        <v>2400000</v>
      </c>
      <c r="F23" s="21">
        <v>2385000</v>
      </c>
      <c r="G23" s="21">
        <v>2385000</v>
      </c>
      <c r="H23" s="16">
        <f t="shared" si="1"/>
        <v>15000</v>
      </c>
      <c r="I23" s="20" t="s">
        <v>231</v>
      </c>
      <c r="J23" s="82" t="s">
        <v>232</v>
      </c>
      <c r="K23" s="66" t="s">
        <v>173</v>
      </c>
      <c r="L23" s="67" t="s">
        <v>174</v>
      </c>
      <c r="M23" s="22" t="s">
        <v>187</v>
      </c>
      <c r="N23" s="83" t="s">
        <v>237</v>
      </c>
      <c r="O23" s="21"/>
      <c r="P23" s="65"/>
    </row>
    <row r="24" spans="1:16" s="11" customFormat="1" ht="42">
      <c r="A24" s="75">
        <v>19</v>
      </c>
      <c r="B24" s="76" t="s">
        <v>211</v>
      </c>
      <c r="C24" s="15" t="s">
        <v>61</v>
      </c>
      <c r="D24" s="16">
        <v>780000</v>
      </c>
      <c r="E24" s="133">
        <v>780000</v>
      </c>
      <c r="F24" s="16">
        <v>774000</v>
      </c>
      <c r="G24" s="16">
        <v>774000</v>
      </c>
      <c r="H24" s="16">
        <f t="shared" si="1"/>
        <v>6000</v>
      </c>
      <c r="I24" s="58" t="s">
        <v>229</v>
      </c>
      <c r="J24" s="57" t="s">
        <v>230</v>
      </c>
      <c r="K24" s="16" t="s">
        <v>165</v>
      </c>
      <c r="L24" s="16" t="s">
        <v>170</v>
      </c>
      <c r="M24" s="22" t="s">
        <v>187</v>
      </c>
      <c r="N24" s="83" t="s">
        <v>237</v>
      </c>
      <c r="O24" s="16"/>
      <c r="P24" s="65"/>
    </row>
    <row r="25" spans="1:16" s="11" customFormat="1" ht="42">
      <c r="A25" s="75">
        <v>20</v>
      </c>
      <c r="B25" s="76" t="s">
        <v>245</v>
      </c>
      <c r="C25" s="15"/>
      <c r="D25" s="16"/>
      <c r="E25" s="133">
        <v>120000</v>
      </c>
      <c r="F25" s="16"/>
      <c r="G25" s="16">
        <v>116000</v>
      </c>
      <c r="H25" s="16">
        <f t="shared" si="1"/>
        <v>4000</v>
      </c>
      <c r="I25" s="58" t="s">
        <v>299</v>
      </c>
      <c r="J25" s="57" t="s">
        <v>300</v>
      </c>
      <c r="K25" s="16" t="s">
        <v>165</v>
      </c>
      <c r="L25" s="16" t="s">
        <v>301</v>
      </c>
      <c r="M25" s="16" t="s">
        <v>187</v>
      </c>
      <c r="N25" s="83"/>
      <c r="O25" s="16"/>
      <c r="P25" s="16"/>
    </row>
    <row r="26" spans="1:16" s="11" customFormat="1" ht="42">
      <c r="A26" s="75">
        <v>21</v>
      </c>
      <c r="B26" s="76" t="s">
        <v>212</v>
      </c>
      <c r="C26" s="15" t="s">
        <v>65</v>
      </c>
      <c r="D26" s="16">
        <v>324000</v>
      </c>
      <c r="E26" s="133">
        <v>324000</v>
      </c>
      <c r="F26" s="16">
        <v>249900</v>
      </c>
      <c r="G26" s="16">
        <v>249900</v>
      </c>
      <c r="H26" s="16">
        <f t="shared" si="1"/>
        <v>74100</v>
      </c>
      <c r="I26" s="58" t="s">
        <v>233</v>
      </c>
      <c r="J26" s="57" t="s">
        <v>228</v>
      </c>
      <c r="K26" s="65" t="s">
        <v>168</v>
      </c>
      <c r="L26" s="16" t="s">
        <v>171</v>
      </c>
      <c r="M26" s="22" t="s">
        <v>187</v>
      </c>
      <c r="N26" s="83" t="s">
        <v>237</v>
      </c>
      <c r="O26" s="16"/>
      <c r="P26" s="65"/>
    </row>
    <row r="27" spans="1:16" s="11" customFormat="1" ht="42">
      <c r="A27" s="75">
        <v>22</v>
      </c>
      <c r="B27" s="76" t="s">
        <v>213</v>
      </c>
      <c r="C27" s="15" t="s">
        <v>129</v>
      </c>
      <c r="D27" s="16">
        <v>113600</v>
      </c>
      <c r="E27" s="133">
        <v>113600</v>
      </c>
      <c r="F27" s="16">
        <v>99800</v>
      </c>
      <c r="G27" s="16">
        <v>99800</v>
      </c>
      <c r="H27" s="16">
        <f t="shared" si="1"/>
        <v>13800</v>
      </c>
      <c r="I27" s="57" t="s">
        <v>178</v>
      </c>
      <c r="J27" s="57" t="s">
        <v>234</v>
      </c>
      <c r="K27" s="16" t="s">
        <v>143</v>
      </c>
      <c r="L27" s="16" t="s">
        <v>145</v>
      </c>
      <c r="M27" s="16" t="s">
        <v>186</v>
      </c>
      <c r="N27" s="83" t="s">
        <v>237</v>
      </c>
      <c r="O27" s="16"/>
      <c r="P27" s="16"/>
    </row>
    <row r="28" spans="1:16" s="11" customFormat="1" ht="42">
      <c r="A28" s="75">
        <v>23</v>
      </c>
      <c r="B28" s="76" t="s">
        <v>214</v>
      </c>
      <c r="C28" s="24" t="s">
        <v>136</v>
      </c>
      <c r="D28" s="16">
        <v>97000</v>
      </c>
      <c r="E28" s="133">
        <v>97000</v>
      </c>
      <c r="F28" s="16"/>
      <c r="G28" s="16">
        <v>97000</v>
      </c>
      <c r="H28" s="16">
        <f t="shared" si="1"/>
        <v>0</v>
      </c>
      <c r="I28" s="57" t="s">
        <v>179</v>
      </c>
      <c r="J28" s="57" t="s">
        <v>235</v>
      </c>
      <c r="K28" s="16" t="s">
        <v>183</v>
      </c>
      <c r="L28" s="16" t="s">
        <v>184</v>
      </c>
      <c r="M28" s="16" t="s">
        <v>186</v>
      </c>
      <c r="N28" s="83" t="s">
        <v>237</v>
      </c>
      <c r="O28" s="16"/>
      <c r="P28" s="16"/>
    </row>
    <row r="29" spans="1:16" s="11" customFormat="1" ht="42">
      <c r="A29" s="75">
        <v>24</v>
      </c>
      <c r="B29" s="76" t="s">
        <v>215</v>
      </c>
      <c r="C29" s="24" t="s">
        <v>138</v>
      </c>
      <c r="D29" s="16">
        <v>75000</v>
      </c>
      <c r="E29" s="133">
        <v>75000</v>
      </c>
      <c r="F29" s="16"/>
      <c r="G29" s="16">
        <v>75000</v>
      </c>
      <c r="H29" s="16">
        <f t="shared" si="1"/>
        <v>0</v>
      </c>
      <c r="I29" s="57" t="s">
        <v>180</v>
      </c>
      <c r="J29" s="57" t="s">
        <v>235</v>
      </c>
      <c r="K29" s="16" t="s">
        <v>181</v>
      </c>
      <c r="L29" s="16" t="s">
        <v>182</v>
      </c>
      <c r="M29" s="16" t="s">
        <v>186</v>
      </c>
      <c r="N29" s="83" t="s">
        <v>237</v>
      </c>
      <c r="O29" s="16"/>
      <c r="P29" s="16"/>
    </row>
    <row r="30" spans="1:16" ht="37.5">
      <c r="A30" s="75">
        <v>25</v>
      </c>
      <c r="B30" s="119" t="s">
        <v>246</v>
      </c>
      <c r="C30" s="120"/>
      <c r="D30" s="121"/>
      <c r="E30" s="143">
        <v>200000</v>
      </c>
      <c r="F30" s="121"/>
      <c r="G30" s="121">
        <v>195000</v>
      </c>
      <c r="H30" s="16">
        <f t="shared" si="1"/>
        <v>5000</v>
      </c>
      <c r="I30" s="58" t="s">
        <v>299</v>
      </c>
      <c r="J30" s="57" t="s">
        <v>300</v>
      </c>
      <c r="K30" s="16" t="s">
        <v>165</v>
      </c>
      <c r="L30" s="16" t="s">
        <v>301</v>
      </c>
      <c r="M30" s="16" t="s">
        <v>187</v>
      </c>
      <c r="N30" s="83" t="s">
        <v>237</v>
      </c>
      <c r="O30" s="121"/>
      <c r="P30" s="121"/>
    </row>
    <row r="31" spans="1:16" ht="37.5">
      <c r="A31" s="75">
        <v>26</v>
      </c>
      <c r="B31" s="119" t="s">
        <v>247</v>
      </c>
      <c r="C31" s="120"/>
      <c r="D31" s="121"/>
      <c r="E31" s="143">
        <v>990000</v>
      </c>
      <c r="F31" s="121"/>
      <c r="G31" s="121">
        <v>710000</v>
      </c>
      <c r="H31" s="16">
        <f t="shared" si="1"/>
        <v>280000</v>
      </c>
      <c r="I31" s="122" t="s">
        <v>302</v>
      </c>
      <c r="J31" s="122" t="s">
        <v>303</v>
      </c>
      <c r="K31" s="121" t="s">
        <v>304</v>
      </c>
      <c r="L31" s="121" t="s">
        <v>305</v>
      </c>
      <c r="M31" s="121" t="s">
        <v>187</v>
      </c>
      <c r="N31" s="83" t="s">
        <v>237</v>
      </c>
      <c r="O31" s="121"/>
      <c r="P31" s="121"/>
    </row>
    <row r="32" spans="1:16" ht="37.5">
      <c r="A32" s="75">
        <v>27</v>
      </c>
      <c r="B32" s="119" t="s">
        <v>248</v>
      </c>
      <c r="C32" s="120"/>
      <c r="D32" s="121"/>
      <c r="E32" s="143">
        <v>150000</v>
      </c>
      <c r="F32" s="121"/>
      <c r="G32" s="121">
        <v>145500</v>
      </c>
      <c r="H32" s="16">
        <f t="shared" si="1"/>
        <v>4500</v>
      </c>
      <c r="I32" s="58" t="s">
        <v>299</v>
      </c>
      <c r="J32" s="57" t="s">
        <v>300</v>
      </c>
      <c r="K32" s="16" t="s">
        <v>165</v>
      </c>
      <c r="L32" s="16" t="s">
        <v>301</v>
      </c>
      <c r="M32" s="16" t="s">
        <v>187</v>
      </c>
      <c r="N32" s="83" t="s">
        <v>237</v>
      </c>
      <c r="O32" s="121"/>
      <c r="P32" s="121"/>
    </row>
    <row r="33" spans="1:16" ht="37.5">
      <c r="A33" s="75">
        <v>28</v>
      </c>
      <c r="B33" s="119" t="s">
        <v>249</v>
      </c>
      <c r="C33" s="120"/>
      <c r="D33" s="121"/>
      <c r="E33" s="143">
        <v>665000</v>
      </c>
      <c r="F33" s="121"/>
      <c r="G33" s="121">
        <v>651000</v>
      </c>
      <c r="H33" s="16">
        <f t="shared" si="1"/>
        <v>14000</v>
      </c>
      <c r="I33" s="58" t="s">
        <v>299</v>
      </c>
      <c r="J33" s="57" t="s">
        <v>300</v>
      </c>
      <c r="K33" s="16" t="s">
        <v>165</v>
      </c>
      <c r="L33" s="16" t="s">
        <v>301</v>
      </c>
      <c r="M33" s="16" t="s">
        <v>187</v>
      </c>
      <c r="N33" s="83" t="s">
        <v>237</v>
      </c>
      <c r="O33" s="121"/>
      <c r="P33" s="121"/>
    </row>
    <row r="34" spans="1:16" s="132" customFormat="1" ht="63">
      <c r="A34" s="75">
        <v>29</v>
      </c>
      <c r="B34" s="131" t="s">
        <v>250</v>
      </c>
      <c r="C34" s="127"/>
      <c r="D34" s="118"/>
      <c r="E34" s="144">
        <v>1080000</v>
      </c>
      <c r="F34" s="118"/>
      <c r="G34" s="118">
        <v>0</v>
      </c>
      <c r="H34" s="118">
        <f t="shared" si="1"/>
        <v>1080000</v>
      </c>
      <c r="I34" s="128"/>
      <c r="J34" s="128"/>
      <c r="K34" s="118"/>
      <c r="L34" s="118"/>
      <c r="M34" s="118"/>
      <c r="N34" s="118"/>
      <c r="O34" s="150" t="s">
        <v>237</v>
      </c>
      <c r="P34" s="147" t="s">
        <v>316</v>
      </c>
    </row>
    <row r="35" spans="1:16" ht="37.5">
      <c r="A35" s="75">
        <v>30</v>
      </c>
      <c r="B35" s="123" t="s">
        <v>251</v>
      </c>
      <c r="C35" s="120"/>
      <c r="D35" s="121"/>
      <c r="E35" s="143">
        <v>130000</v>
      </c>
      <c r="F35" s="121"/>
      <c r="G35" s="121">
        <v>129470</v>
      </c>
      <c r="H35" s="16">
        <f t="shared" si="1"/>
        <v>530</v>
      </c>
      <c r="I35" s="122" t="s">
        <v>279</v>
      </c>
      <c r="J35" s="122" t="s">
        <v>280</v>
      </c>
      <c r="K35" s="121"/>
      <c r="L35" s="121"/>
      <c r="M35" s="121"/>
      <c r="N35" s="83" t="s">
        <v>237</v>
      </c>
      <c r="O35" s="121"/>
      <c r="P35" s="121"/>
    </row>
    <row r="36" spans="1:16" ht="37.5">
      <c r="A36" s="75">
        <v>31</v>
      </c>
      <c r="B36" s="123" t="s">
        <v>252</v>
      </c>
      <c r="C36" s="120"/>
      <c r="D36" s="121"/>
      <c r="E36" s="143">
        <v>520000</v>
      </c>
      <c r="F36" s="121"/>
      <c r="G36" s="121">
        <v>470800</v>
      </c>
      <c r="H36" s="16">
        <f t="shared" si="1"/>
        <v>49200</v>
      </c>
      <c r="I36" s="122" t="s">
        <v>279</v>
      </c>
      <c r="J36" s="122" t="s">
        <v>280</v>
      </c>
      <c r="K36" s="121"/>
      <c r="L36" s="121"/>
      <c r="M36" s="121"/>
      <c r="N36" s="83" t="s">
        <v>237</v>
      </c>
      <c r="O36" s="121"/>
      <c r="P36" s="121"/>
    </row>
    <row r="37" spans="1:16" ht="37.5">
      <c r="A37" s="75">
        <v>32</v>
      </c>
      <c r="B37" s="124" t="s">
        <v>253</v>
      </c>
      <c r="C37" s="120"/>
      <c r="D37" s="121"/>
      <c r="E37" s="143">
        <v>750000</v>
      </c>
      <c r="F37" s="121"/>
      <c r="G37" s="121">
        <v>706200</v>
      </c>
      <c r="H37" s="16">
        <f t="shared" si="1"/>
        <v>43800</v>
      </c>
      <c r="I37" s="122" t="s">
        <v>279</v>
      </c>
      <c r="J37" s="122" t="s">
        <v>280</v>
      </c>
      <c r="K37" s="121"/>
      <c r="L37" s="121"/>
      <c r="M37" s="121"/>
      <c r="N37" s="83" t="s">
        <v>237</v>
      </c>
      <c r="O37" s="121"/>
      <c r="P37" s="121"/>
    </row>
    <row r="38" spans="1:16" ht="63">
      <c r="A38" s="75">
        <v>33</v>
      </c>
      <c r="B38" s="126" t="s">
        <v>254</v>
      </c>
      <c r="C38" s="127"/>
      <c r="D38" s="118"/>
      <c r="E38" s="144">
        <v>312000</v>
      </c>
      <c r="F38" s="118"/>
      <c r="G38" s="118">
        <v>0</v>
      </c>
      <c r="H38" s="118">
        <f t="shared" si="1"/>
        <v>312000</v>
      </c>
      <c r="I38" s="128"/>
      <c r="J38" s="128"/>
      <c r="K38" s="118"/>
      <c r="L38" s="118"/>
      <c r="M38" s="118"/>
      <c r="N38" s="118"/>
      <c r="O38" s="150" t="s">
        <v>237</v>
      </c>
      <c r="P38" s="147" t="s">
        <v>316</v>
      </c>
    </row>
    <row r="39" spans="1:16" ht="63">
      <c r="A39" s="75">
        <v>34</v>
      </c>
      <c r="B39" s="126" t="s">
        <v>255</v>
      </c>
      <c r="C39" s="127"/>
      <c r="D39" s="118"/>
      <c r="E39" s="144">
        <v>342500</v>
      </c>
      <c r="F39" s="118"/>
      <c r="G39" s="118">
        <v>0</v>
      </c>
      <c r="H39" s="118">
        <f t="shared" si="1"/>
        <v>342500</v>
      </c>
      <c r="I39" s="128"/>
      <c r="J39" s="128"/>
      <c r="K39" s="118"/>
      <c r="L39" s="118"/>
      <c r="M39" s="118"/>
      <c r="N39" s="118"/>
      <c r="O39" s="150" t="s">
        <v>237</v>
      </c>
      <c r="P39" s="147" t="s">
        <v>316</v>
      </c>
    </row>
    <row r="40" spans="1:16" ht="63">
      <c r="A40" s="75">
        <v>35</v>
      </c>
      <c r="B40" s="126" t="s">
        <v>256</v>
      </c>
      <c r="C40" s="127"/>
      <c r="D40" s="118"/>
      <c r="E40" s="144">
        <v>391900</v>
      </c>
      <c r="F40" s="118"/>
      <c r="G40" s="118">
        <v>0</v>
      </c>
      <c r="H40" s="118">
        <f t="shared" si="1"/>
        <v>391900</v>
      </c>
      <c r="I40" s="128"/>
      <c r="J40" s="128"/>
      <c r="K40" s="118"/>
      <c r="L40" s="118"/>
      <c r="M40" s="118"/>
      <c r="N40" s="118"/>
      <c r="O40" s="150" t="s">
        <v>237</v>
      </c>
      <c r="P40" s="147" t="s">
        <v>316</v>
      </c>
    </row>
    <row r="41" spans="1:16" ht="63">
      <c r="A41" s="75">
        <v>36</v>
      </c>
      <c r="B41" s="126" t="s">
        <v>257</v>
      </c>
      <c r="C41" s="127"/>
      <c r="D41" s="118"/>
      <c r="E41" s="144">
        <v>532200</v>
      </c>
      <c r="F41" s="118"/>
      <c r="G41" s="118">
        <v>0</v>
      </c>
      <c r="H41" s="118">
        <f t="shared" si="1"/>
        <v>532200</v>
      </c>
      <c r="I41" s="128"/>
      <c r="J41" s="128"/>
      <c r="K41" s="118"/>
      <c r="L41" s="118"/>
      <c r="M41" s="118"/>
      <c r="N41" s="118"/>
      <c r="O41" s="150" t="s">
        <v>237</v>
      </c>
      <c r="P41" s="147" t="s">
        <v>316</v>
      </c>
    </row>
    <row r="42" spans="1:16" ht="37.5">
      <c r="A42" s="75">
        <v>37</v>
      </c>
      <c r="B42" s="123" t="s">
        <v>258</v>
      </c>
      <c r="C42" s="120"/>
      <c r="D42" s="121"/>
      <c r="E42" s="143">
        <v>1300000</v>
      </c>
      <c r="F42" s="121"/>
      <c r="G42" s="64">
        <v>1279000</v>
      </c>
      <c r="H42" s="16">
        <f t="shared" si="1"/>
        <v>21000</v>
      </c>
      <c r="I42" s="122" t="s">
        <v>308</v>
      </c>
      <c r="J42" s="122" t="s">
        <v>309</v>
      </c>
      <c r="K42" s="121" t="s">
        <v>310</v>
      </c>
      <c r="L42" s="121" t="s">
        <v>311</v>
      </c>
      <c r="M42" s="121" t="s">
        <v>187</v>
      </c>
      <c r="N42" s="83" t="s">
        <v>237</v>
      </c>
      <c r="O42" s="121"/>
      <c r="P42" s="121"/>
    </row>
    <row r="43" spans="1:16" ht="37.5">
      <c r="A43" s="75">
        <v>38</v>
      </c>
      <c r="B43" s="123" t="s">
        <v>259</v>
      </c>
      <c r="C43" s="120"/>
      <c r="D43" s="121"/>
      <c r="E43" s="143">
        <v>360000</v>
      </c>
      <c r="F43" s="121"/>
      <c r="G43" s="64">
        <v>349000</v>
      </c>
      <c r="H43" s="16">
        <f t="shared" si="1"/>
        <v>11000</v>
      </c>
      <c r="I43" s="122" t="s">
        <v>308</v>
      </c>
      <c r="J43" s="122" t="s">
        <v>309</v>
      </c>
      <c r="K43" s="121" t="s">
        <v>310</v>
      </c>
      <c r="L43" s="121" t="s">
        <v>311</v>
      </c>
      <c r="M43" s="121" t="s">
        <v>187</v>
      </c>
      <c r="N43" s="83" t="s">
        <v>237</v>
      </c>
      <c r="O43" s="121"/>
      <c r="P43" s="121"/>
    </row>
    <row r="44" spans="1:16" ht="37.5">
      <c r="A44" s="75">
        <v>39</v>
      </c>
      <c r="B44" s="123" t="s">
        <v>260</v>
      </c>
      <c r="C44" s="120"/>
      <c r="D44" s="121"/>
      <c r="E44" s="143">
        <v>895000</v>
      </c>
      <c r="F44" s="121"/>
      <c r="G44" s="64">
        <v>883000</v>
      </c>
      <c r="H44" s="16">
        <f t="shared" si="1"/>
        <v>12000</v>
      </c>
      <c r="I44" s="122" t="s">
        <v>306</v>
      </c>
      <c r="J44" s="122" t="s">
        <v>307</v>
      </c>
      <c r="K44" s="121" t="s">
        <v>295</v>
      </c>
      <c r="L44" s="121" t="s">
        <v>296</v>
      </c>
      <c r="M44" s="121" t="s">
        <v>187</v>
      </c>
      <c r="N44" s="83" t="s">
        <v>237</v>
      </c>
      <c r="O44" s="121"/>
      <c r="P44" s="121"/>
    </row>
    <row r="45" spans="1:16" ht="37.5">
      <c r="A45" s="75">
        <v>40</v>
      </c>
      <c r="B45" s="123" t="s">
        <v>261</v>
      </c>
      <c r="C45" s="120"/>
      <c r="D45" s="121"/>
      <c r="E45" s="143">
        <v>1290000</v>
      </c>
      <c r="F45" s="121"/>
      <c r="G45" s="64">
        <v>1275000</v>
      </c>
      <c r="H45" s="16">
        <f t="shared" si="1"/>
        <v>15000</v>
      </c>
      <c r="I45" s="122" t="s">
        <v>308</v>
      </c>
      <c r="J45" s="122" t="s">
        <v>309</v>
      </c>
      <c r="K45" s="121" t="s">
        <v>310</v>
      </c>
      <c r="L45" s="121" t="s">
        <v>311</v>
      </c>
      <c r="M45" s="121" t="s">
        <v>187</v>
      </c>
      <c r="N45" s="83" t="s">
        <v>237</v>
      </c>
      <c r="O45" s="121"/>
      <c r="P45" s="121"/>
    </row>
    <row r="46" spans="1:16" ht="37.5">
      <c r="A46" s="75">
        <v>41</v>
      </c>
      <c r="B46" s="123" t="s">
        <v>262</v>
      </c>
      <c r="C46" s="120"/>
      <c r="D46" s="121"/>
      <c r="E46" s="143">
        <v>460000</v>
      </c>
      <c r="F46" s="121"/>
      <c r="G46" s="64">
        <v>454000</v>
      </c>
      <c r="H46" s="16">
        <f t="shared" si="1"/>
        <v>6000</v>
      </c>
      <c r="I46" s="122" t="s">
        <v>308</v>
      </c>
      <c r="J46" s="122" t="s">
        <v>309</v>
      </c>
      <c r="K46" s="121" t="s">
        <v>310</v>
      </c>
      <c r="L46" s="121" t="s">
        <v>311</v>
      </c>
      <c r="M46" s="121" t="s">
        <v>187</v>
      </c>
      <c r="N46" s="83" t="s">
        <v>237</v>
      </c>
      <c r="O46" s="121"/>
      <c r="P46" s="121"/>
    </row>
    <row r="47" spans="1:16" ht="37.5">
      <c r="A47" s="75">
        <v>42</v>
      </c>
      <c r="B47" s="124" t="s">
        <v>263</v>
      </c>
      <c r="C47" s="120"/>
      <c r="D47" s="121"/>
      <c r="E47" s="143">
        <v>1075000</v>
      </c>
      <c r="F47" s="121"/>
      <c r="G47" s="16">
        <v>1061000</v>
      </c>
      <c r="H47" s="16">
        <f t="shared" si="1"/>
        <v>14000</v>
      </c>
      <c r="I47" s="122" t="s">
        <v>306</v>
      </c>
      <c r="J47" s="122" t="s">
        <v>307</v>
      </c>
      <c r="K47" s="121" t="s">
        <v>295</v>
      </c>
      <c r="L47" s="121" t="s">
        <v>296</v>
      </c>
      <c r="M47" s="121" t="s">
        <v>187</v>
      </c>
      <c r="N47" s="83" t="s">
        <v>237</v>
      </c>
      <c r="O47" s="121"/>
      <c r="P47" s="121"/>
    </row>
    <row r="48" spans="1:16" ht="37.5">
      <c r="A48" s="75">
        <v>43</v>
      </c>
      <c r="B48" s="119" t="s">
        <v>264</v>
      </c>
      <c r="C48" s="120"/>
      <c r="D48" s="121"/>
      <c r="E48" s="143">
        <v>1450000</v>
      </c>
      <c r="F48" s="121"/>
      <c r="G48" s="16">
        <v>1434000</v>
      </c>
      <c r="H48" s="16">
        <f t="shared" ref="H48:H62" si="2">E48-G48</f>
        <v>16000</v>
      </c>
      <c r="I48" s="122" t="s">
        <v>306</v>
      </c>
      <c r="J48" s="122" t="s">
        <v>307</v>
      </c>
      <c r="K48" s="121" t="s">
        <v>295</v>
      </c>
      <c r="L48" s="121" t="s">
        <v>296</v>
      </c>
      <c r="M48" s="121" t="s">
        <v>187</v>
      </c>
      <c r="N48" s="83" t="s">
        <v>237</v>
      </c>
      <c r="O48" s="121"/>
      <c r="P48" s="121"/>
    </row>
    <row r="49" spans="1:16" ht="37.5">
      <c r="A49" s="75">
        <v>44</v>
      </c>
      <c r="B49" s="119" t="s">
        <v>265</v>
      </c>
      <c r="C49" s="120"/>
      <c r="D49" s="121"/>
      <c r="E49" s="143">
        <v>2685000</v>
      </c>
      <c r="F49" s="121"/>
      <c r="G49" s="121">
        <v>2658000</v>
      </c>
      <c r="H49" s="16">
        <f t="shared" si="2"/>
        <v>27000</v>
      </c>
      <c r="I49" s="122" t="s">
        <v>297</v>
      </c>
      <c r="J49" s="122" t="s">
        <v>294</v>
      </c>
      <c r="K49" s="121" t="s">
        <v>298</v>
      </c>
      <c r="L49" s="121" t="s">
        <v>296</v>
      </c>
      <c r="M49" s="121" t="s">
        <v>187</v>
      </c>
      <c r="N49" s="83" t="s">
        <v>237</v>
      </c>
      <c r="O49" s="121"/>
      <c r="P49" s="121"/>
    </row>
    <row r="50" spans="1:16" ht="37.5">
      <c r="A50" s="75">
        <v>45</v>
      </c>
      <c r="B50" s="119" t="s">
        <v>266</v>
      </c>
      <c r="C50" s="120"/>
      <c r="D50" s="121"/>
      <c r="E50" s="143">
        <v>1065000</v>
      </c>
      <c r="F50" s="121"/>
      <c r="G50" s="121">
        <v>1050000</v>
      </c>
      <c r="H50" s="16">
        <f t="shared" si="2"/>
        <v>15000</v>
      </c>
      <c r="I50" s="122" t="s">
        <v>293</v>
      </c>
      <c r="J50" s="122" t="s">
        <v>294</v>
      </c>
      <c r="K50" s="121" t="s">
        <v>295</v>
      </c>
      <c r="L50" s="121" t="s">
        <v>296</v>
      </c>
      <c r="M50" s="121" t="s">
        <v>187</v>
      </c>
      <c r="N50" s="83" t="s">
        <v>237</v>
      </c>
      <c r="O50" s="121"/>
      <c r="P50" s="121"/>
    </row>
    <row r="51" spans="1:16" ht="37.5">
      <c r="A51" s="75">
        <v>46</v>
      </c>
      <c r="B51" s="119" t="s">
        <v>267</v>
      </c>
      <c r="C51" s="120"/>
      <c r="D51" s="121"/>
      <c r="E51" s="143">
        <v>755000</v>
      </c>
      <c r="F51" s="121"/>
      <c r="G51" s="121">
        <v>747000</v>
      </c>
      <c r="H51" s="16">
        <f t="shared" si="2"/>
        <v>8000</v>
      </c>
      <c r="I51" s="122" t="s">
        <v>297</v>
      </c>
      <c r="J51" s="122" t="s">
        <v>294</v>
      </c>
      <c r="K51" s="121" t="s">
        <v>298</v>
      </c>
      <c r="L51" s="121" t="s">
        <v>296</v>
      </c>
      <c r="M51" s="121" t="s">
        <v>187</v>
      </c>
      <c r="N51" s="83" t="s">
        <v>237</v>
      </c>
      <c r="O51" s="121"/>
      <c r="P51" s="121"/>
    </row>
    <row r="52" spans="1:16" ht="37.5">
      <c r="A52" s="75">
        <v>47</v>
      </c>
      <c r="B52" s="119" t="s">
        <v>268</v>
      </c>
      <c r="C52" s="120"/>
      <c r="D52" s="121"/>
      <c r="E52" s="145">
        <v>335000</v>
      </c>
      <c r="F52" s="121"/>
      <c r="G52" s="64">
        <v>329000</v>
      </c>
      <c r="H52" s="16">
        <f t="shared" si="2"/>
        <v>6000</v>
      </c>
      <c r="I52" s="122" t="s">
        <v>315</v>
      </c>
      <c r="J52" s="122" t="s">
        <v>294</v>
      </c>
      <c r="K52" s="121" t="s">
        <v>295</v>
      </c>
      <c r="L52" s="121" t="s">
        <v>296</v>
      </c>
      <c r="M52" s="121" t="s">
        <v>187</v>
      </c>
      <c r="N52" s="83" t="s">
        <v>237</v>
      </c>
      <c r="O52" s="121"/>
      <c r="P52" s="121"/>
    </row>
    <row r="53" spans="1:16" ht="37.5">
      <c r="A53" s="75">
        <v>48</v>
      </c>
      <c r="B53" s="119" t="s">
        <v>269</v>
      </c>
      <c r="C53" s="120"/>
      <c r="D53" s="121"/>
      <c r="E53" s="145">
        <v>455000</v>
      </c>
      <c r="F53" s="121"/>
      <c r="G53" s="16">
        <v>449000</v>
      </c>
      <c r="H53" s="16">
        <f t="shared" si="2"/>
        <v>6000</v>
      </c>
      <c r="I53" s="122" t="s">
        <v>314</v>
      </c>
      <c r="J53" s="122" t="s">
        <v>307</v>
      </c>
      <c r="K53" s="121" t="s">
        <v>298</v>
      </c>
      <c r="L53" s="121" t="s">
        <v>296</v>
      </c>
      <c r="M53" s="121" t="s">
        <v>187</v>
      </c>
      <c r="N53" s="83" t="s">
        <v>237</v>
      </c>
      <c r="O53" s="121"/>
      <c r="P53" s="121"/>
    </row>
    <row r="54" spans="1:16" ht="37.5">
      <c r="A54" s="75">
        <v>49</v>
      </c>
      <c r="B54" s="119" t="s">
        <v>270</v>
      </c>
      <c r="C54" s="120"/>
      <c r="D54" s="121"/>
      <c r="E54" s="145">
        <v>415000</v>
      </c>
      <c r="F54" s="121"/>
      <c r="G54" s="16">
        <v>409000</v>
      </c>
      <c r="H54" s="16">
        <f t="shared" si="2"/>
        <v>6000</v>
      </c>
      <c r="I54" s="122" t="s">
        <v>314</v>
      </c>
      <c r="J54" s="122" t="s">
        <v>307</v>
      </c>
      <c r="K54" s="121" t="s">
        <v>298</v>
      </c>
      <c r="L54" s="121" t="s">
        <v>296</v>
      </c>
      <c r="M54" s="121" t="s">
        <v>187</v>
      </c>
      <c r="N54" s="83" t="s">
        <v>237</v>
      </c>
      <c r="O54" s="121"/>
      <c r="P54" s="121"/>
    </row>
    <row r="55" spans="1:16" ht="37.5">
      <c r="A55" s="75">
        <v>50</v>
      </c>
      <c r="B55" s="119" t="s">
        <v>271</v>
      </c>
      <c r="C55" s="120"/>
      <c r="D55" s="121"/>
      <c r="E55" s="145">
        <v>170000</v>
      </c>
      <c r="F55" s="121"/>
      <c r="G55" s="121">
        <v>164000</v>
      </c>
      <c r="H55" s="16">
        <f t="shared" si="2"/>
        <v>6000</v>
      </c>
      <c r="I55" s="122" t="s">
        <v>315</v>
      </c>
      <c r="J55" s="122" t="s">
        <v>294</v>
      </c>
      <c r="K55" s="121" t="s">
        <v>295</v>
      </c>
      <c r="L55" s="121" t="s">
        <v>296</v>
      </c>
      <c r="M55" s="121" t="s">
        <v>187</v>
      </c>
      <c r="N55" s="83" t="s">
        <v>237</v>
      </c>
      <c r="O55" s="121"/>
      <c r="P55" s="121"/>
    </row>
    <row r="56" spans="1:16" ht="37.5">
      <c r="A56" s="75">
        <v>51</v>
      </c>
      <c r="B56" s="119" t="s">
        <v>272</v>
      </c>
      <c r="C56" s="120"/>
      <c r="D56" s="121"/>
      <c r="E56" s="145">
        <f>'[1]รายงานความก้าวหน้า (2)'!$G$54</f>
        <v>1240000</v>
      </c>
      <c r="F56" s="121"/>
      <c r="G56" s="121">
        <v>1219000</v>
      </c>
      <c r="H56" s="16">
        <f t="shared" si="2"/>
        <v>21000</v>
      </c>
      <c r="I56" s="122" t="s">
        <v>315</v>
      </c>
      <c r="J56" s="122" t="s">
        <v>294</v>
      </c>
      <c r="K56" s="121" t="s">
        <v>295</v>
      </c>
      <c r="L56" s="121" t="s">
        <v>296</v>
      </c>
      <c r="M56" s="121" t="s">
        <v>187</v>
      </c>
      <c r="N56" s="83" t="s">
        <v>237</v>
      </c>
      <c r="O56" s="121"/>
      <c r="P56" s="121"/>
    </row>
    <row r="57" spans="1:16" ht="37.5">
      <c r="A57" s="75">
        <v>52</v>
      </c>
      <c r="B57" s="119" t="s">
        <v>273</v>
      </c>
      <c r="C57" s="120"/>
      <c r="D57" s="121"/>
      <c r="E57" s="145">
        <v>1565000</v>
      </c>
      <c r="F57" s="121"/>
      <c r="G57" s="121">
        <v>1544000</v>
      </c>
      <c r="H57" s="16">
        <f t="shared" si="2"/>
        <v>21000</v>
      </c>
      <c r="I57" s="122" t="s">
        <v>315</v>
      </c>
      <c r="J57" s="122" t="s">
        <v>294</v>
      </c>
      <c r="K57" s="121" t="s">
        <v>295</v>
      </c>
      <c r="L57" s="121" t="s">
        <v>296</v>
      </c>
      <c r="M57" s="121" t="s">
        <v>187</v>
      </c>
      <c r="N57" s="83" t="s">
        <v>237</v>
      </c>
      <c r="O57" s="121"/>
      <c r="P57" s="121"/>
    </row>
    <row r="58" spans="1:16" ht="37.5">
      <c r="A58" s="75">
        <v>53</v>
      </c>
      <c r="B58" s="119" t="s">
        <v>274</v>
      </c>
      <c r="C58" s="120"/>
      <c r="D58" s="121"/>
      <c r="E58" s="143">
        <v>1585000</v>
      </c>
      <c r="F58" s="121"/>
      <c r="G58" s="64">
        <v>1564000</v>
      </c>
      <c r="H58" s="16">
        <f t="shared" si="2"/>
        <v>21000</v>
      </c>
      <c r="I58" s="122" t="s">
        <v>312</v>
      </c>
      <c r="J58" s="122" t="s">
        <v>294</v>
      </c>
      <c r="K58" s="121" t="s">
        <v>295</v>
      </c>
      <c r="L58" s="121" t="s">
        <v>296</v>
      </c>
      <c r="M58" s="121" t="s">
        <v>187</v>
      </c>
      <c r="N58" s="83" t="s">
        <v>237</v>
      </c>
      <c r="O58" s="121"/>
      <c r="P58" s="121"/>
    </row>
    <row r="59" spans="1:16" ht="37.5">
      <c r="A59" s="75">
        <v>54</v>
      </c>
      <c r="B59" s="119" t="s">
        <v>275</v>
      </c>
      <c r="C59" s="120"/>
      <c r="D59" s="121"/>
      <c r="E59" s="143">
        <v>1080000</v>
      </c>
      <c r="F59" s="121"/>
      <c r="G59" s="64">
        <v>1059000</v>
      </c>
      <c r="H59" s="16">
        <f t="shared" si="2"/>
        <v>21000</v>
      </c>
      <c r="I59" s="122" t="s">
        <v>312</v>
      </c>
      <c r="J59" s="122" t="s">
        <v>294</v>
      </c>
      <c r="K59" s="121" t="s">
        <v>295</v>
      </c>
      <c r="L59" s="121" t="s">
        <v>296</v>
      </c>
      <c r="M59" s="121" t="s">
        <v>187</v>
      </c>
      <c r="N59" s="83" t="s">
        <v>237</v>
      </c>
      <c r="O59" s="121"/>
      <c r="P59" s="121"/>
    </row>
    <row r="60" spans="1:16" ht="37.5">
      <c r="A60" s="75">
        <v>55</v>
      </c>
      <c r="B60" s="119" t="s">
        <v>276</v>
      </c>
      <c r="C60" s="120"/>
      <c r="D60" s="121"/>
      <c r="E60" s="143">
        <v>805000</v>
      </c>
      <c r="F60" s="121"/>
      <c r="G60" s="64">
        <v>797000</v>
      </c>
      <c r="H60" s="16">
        <f t="shared" si="2"/>
        <v>8000</v>
      </c>
      <c r="I60" s="122" t="s">
        <v>313</v>
      </c>
      <c r="J60" s="122" t="s">
        <v>294</v>
      </c>
      <c r="K60" s="121" t="s">
        <v>298</v>
      </c>
      <c r="L60" s="121" t="s">
        <v>296</v>
      </c>
      <c r="M60" s="121" t="s">
        <v>187</v>
      </c>
      <c r="N60" s="83" t="s">
        <v>237</v>
      </c>
      <c r="O60" s="121"/>
      <c r="P60" s="121"/>
    </row>
    <row r="61" spans="1:16" ht="37.5">
      <c r="A61" s="75">
        <v>56</v>
      </c>
      <c r="B61" s="119" t="s">
        <v>277</v>
      </c>
      <c r="C61" s="120"/>
      <c r="D61" s="121"/>
      <c r="E61" s="143">
        <v>915000</v>
      </c>
      <c r="F61" s="121"/>
      <c r="G61" s="64">
        <v>890000</v>
      </c>
      <c r="H61" s="16">
        <f t="shared" si="2"/>
        <v>25000</v>
      </c>
      <c r="I61" s="122" t="s">
        <v>312</v>
      </c>
      <c r="J61" s="122" t="s">
        <v>294</v>
      </c>
      <c r="K61" s="121" t="s">
        <v>295</v>
      </c>
      <c r="L61" s="121" t="s">
        <v>296</v>
      </c>
      <c r="M61" s="121" t="s">
        <v>187</v>
      </c>
      <c r="N61" s="83" t="s">
        <v>237</v>
      </c>
      <c r="O61" s="121"/>
      <c r="P61" s="121"/>
    </row>
    <row r="62" spans="1:16" ht="37.5">
      <c r="A62" s="75">
        <v>57</v>
      </c>
      <c r="B62" s="125" t="s">
        <v>278</v>
      </c>
      <c r="C62" s="120"/>
      <c r="D62" s="121"/>
      <c r="E62" s="143">
        <v>16000000</v>
      </c>
      <c r="F62" s="121"/>
      <c r="G62" s="121">
        <v>13400000</v>
      </c>
      <c r="H62" s="16">
        <f t="shared" si="2"/>
        <v>2600000</v>
      </c>
      <c r="I62" s="122" t="s">
        <v>289</v>
      </c>
      <c r="J62" s="122" t="s">
        <v>290</v>
      </c>
      <c r="K62" s="121" t="s">
        <v>291</v>
      </c>
      <c r="L62" s="121" t="s">
        <v>292</v>
      </c>
      <c r="M62" s="121" t="s">
        <v>187</v>
      </c>
      <c r="N62" s="83" t="s">
        <v>237</v>
      </c>
      <c r="O62" s="121"/>
      <c r="P62" s="121"/>
    </row>
    <row r="63" spans="1:16">
      <c r="A63" s="129"/>
      <c r="B63" s="130"/>
      <c r="C63" s="120"/>
      <c r="D63" s="121"/>
      <c r="E63" s="121">
        <f>SUM(E6:E62)</f>
        <v>84500000</v>
      </c>
      <c r="F63" s="121">
        <f t="shared" ref="F63" si="3">SUM(F6:G62)</f>
        <v>84649070.010000005</v>
      </c>
      <c r="G63" s="121">
        <f>SUM(G6:G62)</f>
        <v>73965816.010000005</v>
      </c>
      <c r="H63" s="121">
        <f>SUM(H6:H62)</f>
        <v>10534183.989999998</v>
      </c>
      <c r="I63" s="122"/>
      <c r="J63" s="122"/>
      <c r="K63" s="121"/>
      <c r="L63" s="121"/>
      <c r="M63" s="121"/>
      <c r="N63" s="121"/>
      <c r="O63" s="121"/>
      <c r="P63" s="121"/>
    </row>
  </sheetData>
  <mergeCells count="10">
    <mergeCell ref="A1:P1"/>
    <mergeCell ref="A2:P2"/>
    <mergeCell ref="A3:P3"/>
    <mergeCell ref="A4:A5"/>
    <mergeCell ref="B4:B5"/>
    <mergeCell ref="L4:L5"/>
    <mergeCell ref="M4:M5"/>
    <mergeCell ref="N4:N5"/>
    <mergeCell ref="O4:O5"/>
    <mergeCell ref="P4:P5"/>
  </mergeCells>
  <printOptions horizontalCentered="1"/>
  <pageMargins left="0.70866141732283472" right="0.39370078740157483" top="0.78740157480314965" bottom="0.59055118110236227" header="0.31496062992125984" footer="0.31496062992125984"/>
  <pageSetup paperSize="9" scale="6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view="pageBreakPreview" topLeftCell="E1" zoomScale="85" zoomScaleNormal="82" zoomScaleSheetLayoutView="85" workbookViewId="0">
      <pane ySplit="5" topLeftCell="A6" activePane="bottomLeft" state="frozen"/>
      <selection activeCell="E21" sqref="E21"/>
      <selection pane="bottomLeft" activeCell="M15" sqref="M15"/>
    </sheetView>
  </sheetViews>
  <sheetFormatPr defaultColWidth="9.125" defaultRowHeight="21"/>
  <cols>
    <col min="1" max="1" width="5" style="61" customWidth="1"/>
    <col min="2" max="2" width="42.75" style="42" customWidth="1"/>
    <col min="3" max="3" width="18.625" style="43" hidden="1" customWidth="1"/>
    <col min="4" max="4" width="17" style="3" hidden="1" customWidth="1"/>
    <col min="5" max="5" width="14" style="3" customWidth="1"/>
    <col min="6" max="6" width="17.625" style="3" hidden="1" customWidth="1"/>
    <col min="7" max="7" width="15" style="3" customWidth="1"/>
    <col min="8" max="8" width="14.75" style="3" customWidth="1"/>
    <col min="9" max="9" width="15" style="48" customWidth="1"/>
    <col min="10" max="10" width="11.5" style="48" customWidth="1"/>
    <col min="11" max="11" width="25.5" style="3" customWidth="1"/>
    <col min="12" max="12" width="11.875" style="3" customWidth="1"/>
    <col min="13" max="13" width="13.25" style="3" customWidth="1"/>
    <col min="14" max="14" width="9.5" style="3" customWidth="1"/>
    <col min="15" max="15" width="12.125" style="3" customWidth="1"/>
    <col min="16" max="16" width="11.875" style="3" customWidth="1"/>
    <col min="17" max="17" width="11.25" style="2" bestFit="1" customWidth="1"/>
    <col min="18" max="236" width="9.125" style="2"/>
    <col min="237" max="237" width="43.875" style="2" customWidth="1"/>
    <col min="238" max="238" width="17.125" style="2" customWidth="1"/>
    <col min="239" max="239" width="14.125" style="2" customWidth="1"/>
    <col min="240" max="240" width="15.625" style="2" customWidth="1"/>
    <col min="241" max="241" width="14.375" style="2" customWidth="1"/>
    <col min="242" max="242" width="11.875" style="2" bestFit="1" customWidth="1"/>
    <col min="243" max="243" width="9.875" style="2" bestFit="1" customWidth="1"/>
    <col min="244" max="492" width="9.125" style="2"/>
    <col min="493" max="493" width="43.875" style="2" customWidth="1"/>
    <col min="494" max="494" width="17.125" style="2" customWidth="1"/>
    <col min="495" max="495" width="14.125" style="2" customWidth="1"/>
    <col min="496" max="496" width="15.625" style="2" customWidth="1"/>
    <col min="497" max="497" width="14.375" style="2" customWidth="1"/>
    <col min="498" max="498" width="11.875" style="2" bestFit="1" customWidth="1"/>
    <col min="499" max="499" width="9.875" style="2" bestFit="1" customWidth="1"/>
    <col min="500" max="748" width="9.125" style="2"/>
    <col min="749" max="749" width="43.875" style="2" customWidth="1"/>
    <col min="750" max="750" width="17.125" style="2" customWidth="1"/>
    <col min="751" max="751" width="14.125" style="2" customWidth="1"/>
    <col min="752" max="752" width="15.625" style="2" customWidth="1"/>
    <col min="753" max="753" width="14.375" style="2" customWidth="1"/>
    <col min="754" max="754" width="11.875" style="2" bestFit="1" customWidth="1"/>
    <col min="755" max="755" width="9.875" style="2" bestFit="1" customWidth="1"/>
    <col min="756" max="1004" width="9.125" style="2"/>
    <col min="1005" max="1005" width="43.875" style="2" customWidth="1"/>
    <col min="1006" max="1006" width="17.125" style="2" customWidth="1"/>
    <col min="1007" max="1007" width="14.125" style="2" customWidth="1"/>
    <col min="1008" max="1008" width="15.625" style="2" customWidth="1"/>
    <col min="1009" max="1009" width="14.375" style="2" customWidth="1"/>
    <col min="1010" max="1010" width="11.875" style="2" bestFit="1" customWidth="1"/>
    <col min="1011" max="1011" width="9.875" style="2" bestFit="1" customWidth="1"/>
    <col min="1012" max="1260" width="9.125" style="2"/>
    <col min="1261" max="1261" width="43.875" style="2" customWidth="1"/>
    <col min="1262" max="1262" width="17.125" style="2" customWidth="1"/>
    <col min="1263" max="1263" width="14.125" style="2" customWidth="1"/>
    <col min="1264" max="1264" width="15.625" style="2" customWidth="1"/>
    <col min="1265" max="1265" width="14.375" style="2" customWidth="1"/>
    <col min="1266" max="1266" width="11.875" style="2" bestFit="1" customWidth="1"/>
    <col min="1267" max="1267" width="9.875" style="2" bestFit="1" customWidth="1"/>
    <col min="1268" max="1516" width="9.125" style="2"/>
    <col min="1517" max="1517" width="43.875" style="2" customWidth="1"/>
    <col min="1518" max="1518" width="17.125" style="2" customWidth="1"/>
    <col min="1519" max="1519" width="14.125" style="2" customWidth="1"/>
    <col min="1520" max="1520" width="15.625" style="2" customWidth="1"/>
    <col min="1521" max="1521" width="14.375" style="2" customWidth="1"/>
    <col min="1522" max="1522" width="11.875" style="2" bestFit="1" customWidth="1"/>
    <col min="1523" max="1523" width="9.875" style="2" bestFit="1" customWidth="1"/>
    <col min="1524" max="1772" width="9.125" style="2"/>
    <col min="1773" max="1773" width="43.875" style="2" customWidth="1"/>
    <col min="1774" max="1774" width="17.125" style="2" customWidth="1"/>
    <col min="1775" max="1775" width="14.125" style="2" customWidth="1"/>
    <col min="1776" max="1776" width="15.625" style="2" customWidth="1"/>
    <col min="1777" max="1777" width="14.375" style="2" customWidth="1"/>
    <col min="1778" max="1778" width="11.875" style="2" bestFit="1" customWidth="1"/>
    <col min="1779" max="1779" width="9.875" style="2" bestFit="1" customWidth="1"/>
    <col min="1780" max="2028" width="9.125" style="2"/>
    <col min="2029" max="2029" width="43.875" style="2" customWidth="1"/>
    <col min="2030" max="2030" width="17.125" style="2" customWidth="1"/>
    <col min="2031" max="2031" width="14.125" style="2" customWidth="1"/>
    <col min="2032" max="2032" width="15.625" style="2" customWidth="1"/>
    <col min="2033" max="2033" width="14.375" style="2" customWidth="1"/>
    <col min="2034" max="2034" width="11.875" style="2" bestFit="1" customWidth="1"/>
    <col min="2035" max="2035" width="9.875" style="2" bestFit="1" customWidth="1"/>
    <col min="2036" max="2284" width="9.125" style="2"/>
    <col min="2285" max="2285" width="43.875" style="2" customWidth="1"/>
    <col min="2286" max="2286" width="17.125" style="2" customWidth="1"/>
    <col min="2287" max="2287" width="14.125" style="2" customWidth="1"/>
    <col min="2288" max="2288" width="15.625" style="2" customWidth="1"/>
    <col min="2289" max="2289" width="14.375" style="2" customWidth="1"/>
    <col min="2290" max="2290" width="11.875" style="2" bestFit="1" customWidth="1"/>
    <col min="2291" max="2291" width="9.875" style="2" bestFit="1" customWidth="1"/>
    <col min="2292" max="2540" width="9.125" style="2"/>
    <col min="2541" max="2541" width="43.875" style="2" customWidth="1"/>
    <col min="2542" max="2542" width="17.125" style="2" customWidth="1"/>
    <col min="2543" max="2543" width="14.125" style="2" customWidth="1"/>
    <col min="2544" max="2544" width="15.625" style="2" customWidth="1"/>
    <col min="2545" max="2545" width="14.375" style="2" customWidth="1"/>
    <col min="2546" max="2546" width="11.875" style="2" bestFit="1" customWidth="1"/>
    <col min="2547" max="2547" width="9.875" style="2" bestFit="1" customWidth="1"/>
    <col min="2548" max="2796" width="9.125" style="2"/>
    <col min="2797" max="2797" width="43.875" style="2" customWidth="1"/>
    <col min="2798" max="2798" width="17.125" style="2" customWidth="1"/>
    <col min="2799" max="2799" width="14.125" style="2" customWidth="1"/>
    <col min="2800" max="2800" width="15.625" style="2" customWidth="1"/>
    <col min="2801" max="2801" width="14.375" style="2" customWidth="1"/>
    <col min="2802" max="2802" width="11.875" style="2" bestFit="1" customWidth="1"/>
    <col min="2803" max="2803" width="9.875" style="2" bestFit="1" customWidth="1"/>
    <col min="2804" max="3052" width="9.125" style="2"/>
    <col min="3053" max="3053" width="43.875" style="2" customWidth="1"/>
    <col min="3054" max="3054" width="17.125" style="2" customWidth="1"/>
    <col min="3055" max="3055" width="14.125" style="2" customWidth="1"/>
    <col min="3056" max="3056" width="15.625" style="2" customWidth="1"/>
    <col min="3057" max="3057" width="14.375" style="2" customWidth="1"/>
    <col min="3058" max="3058" width="11.875" style="2" bestFit="1" customWidth="1"/>
    <col min="3059" max="3059" width="9.875" style="2" bestFit="1" customWidth="1"/>
    <col min="3060" max="3308" width="9.125" style="2"/>
    <col min="3309" max="3309" width="43.875" style="2" customWidth="1"/>
    <col min="3310" max="3310" width="17.125" style="2" customWidth="1"/>
    <col min="3311" max="3311" width="14.125" style="2" customWidth="1"/>
    <col min="3312" max="3312" width="15.625" style="2" customWidth="1"/>
    <col min="3313" max="3313" width="14.375" style="2" customWidth="1"/>
    <col min="3314" max="3314" width="11.875" style="2" bestFit="1" customWidth="1"/>
    <col min="3315" max="3315" width="9.875" style="2" bestFit="1" customWidth="1"/>
    <col min="3316" max="3564" width="9.125" style="2"/>
    <col min="3565" max="3565" width="43.875" style="2" customWidth="1"/>
    <col min="3566" max="3566" width="17.125" style="2" customWidth="1"/>
    <col min="3567" max="3567" width="14.125" style="2" customWidth="1"/>
    <col min="3568" max="3568" width="15.625" style="2" customWidth="1"/>
    <col min="3569" max="3569" width="14.375" style="2" customWidth="1"/>
    <col min="3570" max="3570" width="11.875" style="2" bestFit="1" customWidth="1"/>
    <col min="3571" max="3571" width="9.875" style="2" bestFit="1" customWidth="1"/>
    <col min="3572" max="3820" width="9.125" style="2"/>
    <col min="3821" max="3821" width="43.875" style="2" customWidth="1"/>
    <col min="3822" max="3822" width="17.125" style="2" customWidth="1"/>
    <col min="3823" max="3823" width="14.125" style="2" customWidth="1"/>
    <col min="3824" max="3824" width="15.625" style="2" customWidth="1"/>
    <col min="3825" max="3825" width="14.375" style="2" customWidth="1"/>
    <col min="3826" max="3826" width="11.875" style="2" bestFit="1" customWidth="1"/>
    <col min="3827" max="3827" width="9.875" style="2" bestFit="1" customWidth="1"/>
    <col min="3828" max="4076" width="9.125" style="2"/>
    <col min="4077" max="4077" width="43.875" style="2" customWidth="1"/>
    <col min="4078" max="4078" width="17.125" style="2" customWidth="1"/>
    <col min="4079" max="4079" width="14.125" style="2" customWidth="1"/>
    <col min="4080" max="4080" width="15.625" style="2" customWidth="1"/>
    <col min="4081" max="4081" width="14.375" style="2" customWidth="1"/>
    <col min="4082" max="4082" width="11.875" style="2" bestFit="1" customWidth="1"/>
    <col min="4083" max="4083" width="9.875" style="2" bestFit="1" customWidth="1"/>
    <col min="4084" max="4332" width="9.125" style="2"/>
    <col min="4333" max="4333" width="43.875" style="2" customWidth="1"/>
    <col min="4334" max="4334" width="17.125" style="2" customWidth="1"/>
    <col min="4335" max="4335" width="14.125" style="2" customWidth="1"/>
    <col min="4336" max="4336" width="15.625" style="2" customWidth="1"/>
    <col min="4337" max="4337" width="14.375" style="2" customWidth="1"/>
    <col min="4338" max="4338" width="11.875" style="2" bestFit="1" customWidth="1"/>
    <col min="4339" max="4339" width="9.875" style="2" bestFit="1" customWidth="1"/>
    <col min="4340" max="4588" width="9.125" style="2"/>
    <col min="4589" max="4589" width="43.875" style="2" customWidth="1"/>
    <col min="4590" max="4590" width="17.125" style="2" customWidth="1"/>
    <col min="4591" max="4591" width="14.125" style="2" customWidth="1"/>
    <col min="4592" max="4592" width="15.625" style="2" customWidth="1"/>
    <col min="4593" max="4593" width="14.375" style="2" customWidth="1"/>
    <col min="4594" max="4594" width="11.875" style="2" bestFit="1" customWidth="1"/>
    <col min="4595" max="4595" width="9.875" style="2" bestFit="1" customWidth="1"/>
    <col min="4596" max="4844" width="9.125" style="2"/>
    <col min="4845" max="4845" width="43.875" style="2" customWidth="1"/>
    <col min="4846" max="4846" width="17.125" style="2" customWidth="1"/>
    <col min="4847" max="4847" width="14.125" style="2" customWidth="1"/>
    <col min="4848" max="4848" width="15.625" style="2" customWidth="1"/>
    <col min="4849" max="4849" width="14.375" style="2" customWidth="1"/>
    <col min="4850" max="4850" width="11.875" style="2" bestFit="1" customWidth="1"/>
    <col min="4851" max="4851" width="9.875" style="2" bestFit="1" customWidth="1"/>
    <col min="4852" max="5100" width="9.125" style="2"/>
    <col min="5101" max="5101" width="43.875" style="2" customWidth="1"/>
    <col min="5102" max="5102" width="17.125" style="2" customWidth="1"/>
    <col min="5103" max="5103" width="14.125" style="2" customWidth="1"/>
    <col min="5104" max="5104" width="15.625" style="2" customWidth="1"/>
    <col min="5105" max="5105" width="14.375" style="2" customWidth="1"/>
    <col min="5106" max="5106" width="11.875" style="2" bestFit="1" customWidth="1"/>
    <col min="5107" max="5107" width="9.875" style="2" bestFit="1" customWidth="1"/>
    <col min="5108" max="5356" width="9.125" style="2"/>
    <col min="5357" max="5357" width="43.875" style="2" customWidth="1"/>
    <col min="5358" max="5358" width="17.125" style="2" customWidth="1"/>
    <col min="5359" max="5359" width="14.125" style="2" customWidth="1"/>
    <col min="5360" max="5360" width="15.625" style="2" customWidth="1"/>
    <col min="5361" max="5361" width="14.375" style="2" customWidth="1"/>
    <col min="5362" max="5362" width="11.875" style="2" bestFit="1" customWidth="1"/>
    <col min="5363" max="5363" width="9.875" style="2" bestFit="1" customWidth="1"/>
    <col min="5364" max="5612" width="9.125" style="2"/>
    <col min="5613" max="5613" width="43.875" style="2" customWidth="1"/>
    <col min="5614" max="5614" width="17.125" style="2" customWidth="1"/>
    <col min="5615" max="5615" width="14.125" style="2" customWidth="1"/>
    <col min="5616" max="5616" width="15.625" style="2" customWidth="1"/>
    <col min="5617" max="5617" width="14.375" style="2" customWidth="1"/>
    <col min="5618" max="5618" width="11.875" style="2" bestFit="1" customWidth="1"/>
    <col min="5619" max="5619" width="9.875" style="2" bestFit="1" customWidth="1"/>
    <col min="5620" max="5868" width="9.125" style="2"/>
    <col min="5869" max="5869" width="43.875" style="2" customWidth="1"/>
    <col min="5870" max="5870" width="17.125" style="2" customWidth="1"/>
    <col min="5871" max="5871" width="14.125" style="2" customWidth="1"/>
    <col min="5872" max="5872" width="15.625" style="2" customWidth="1"/>
    <col min="5873" max="5873" width="14.375" style="2" customWidth="1"/>
    <col min="5874" max="5874" width="11.875" style="2" bestFit="1" customWidth="1"/>
    <col min="5875" max="5875" width="9.875" style="2" bestFit="1" customWidth="1"/>
    <col min="5876" max="6124" width="9.125" style="2"/>
    <col min="6125" max="6125" width="43.875" style="2" customWidth="1"/>
    <col min="6126" max="6126" width="17.125" style="2" customWidth="1"/>
    <col min="6127" max="6127" width="14.125" style="2" customWidth="1"/>
    <col min="6128" max="6128" width="15.625" style="2" customWidth="1"/>
    <col min="6129" max="6129" width="14.375" style="2" customWidth="1"/>
    <col min="6130" max="6130" width="11.875" style="2" bestFit="1" customWidth="1"/>
    <col min="6131" max="6131" width="9.875" style="2" bestFit="1" customWidth="1"/>
    <col min="6132" max="6380" width="9.125" style="2"/>
    <col min="6381" max="6381" width="43.875" style="2" customWidth="1"/>
    <col min="6382" max="6382" width="17.125" style="2" customWidth="1"/>
    <col min="6383" max="6383" width="14.125" style="2" customWidth="1"/>
    <col min="6384" max="6384" width="15.625" style="2" customWidth="1"/>
    <col min="6385" max="6385" width="14.375" style="2" customWidth="1"/>
    <col min="6386" max="6386" width="11.875" style="2" bestFit="1" customWidth="1"/>
    <col min="6387" max="6387" width="9.875" style="2" bestFit="1" customWidth="1"/>
    <col min="6388" max="6636" width="9.125" style="2"/>
    <col min="6637" max="6637" width="43.875" style="2" customWidth="1"/>
    <col min="6638" max="6638" width="17.125" style="2" customWidth="1"/>
    <col min="6639" max="6639" width="14.125" style="2" customWidth="1"/>
    <col min="6640" max="6640" width="15.625" style="2" customWidth="1"/>
    <col min="6641" max="6641" width="14.375" style="2" customWidth="1"/>
    <col min="6642" max="6642" width="11.875" style="2" bestFit="1" customWidth="1"/>
    <col min="6643" max="6643" width="9.875" style="2" bestFit="1" customWidth="1"/>
    <col min="6644" max="6892" width="9.125" style="2"/>
    <col min="6893" max="6893" width="43.875" style="2" customWidth="1"/>
    <col min="6894" max="6894" width="17.125" style="2" customWidth="1"/>
    <col min="6895" max="6895" width="14.125" style="2" customWidth="1"/>
    <col min="6896" max="6896" width="15.625" style="2" customWidth="1"/>
    <col min="6897" max="6897" width="14.375" style="2" customWidth="1"/>
    <col min="6898" max="6898" width="11.875" style="2" bestFit="1" customWidth="1"/>
    <col min="6899" max="6899" width="9.875" style="2" bestFit="1" customWidth="1"/>
    <col min="6900" max="7148" width="9.125" style="2"/>
    <col min="7149" max="7149" width="43.875" style="2" customWidth="1"/>
    <col min="7150" max="7150" width="17.125" style="2" customWidth="1"/>
    <col min="7151" max="7151" width="14.125" style="2" customWidth="1"/>
    <col min="7152" max="7152" width="15.625" style="2" customWidth="1"/>
    <col min="7153" max="7153" width="14.375" style="2" customWidth="1"/>
    <col min="7154" max="7154" width="11.875" style="2" bestFit="1" customWidth="1"/>
    <col min="7155" max="7155" width="9.875" style="2" bestFit="1" customWidth="1"/>
    <col min="7156" max="7404" width="9.125" style="2"/>
    <col min="7405" max="7405" width="43.875" style="2" customWidth="1"/>
    <col min="7406" max="7406" width="17.125" style="2" customWidth="1"/>
    <col min="7407" max="7407" width="14.125" style="2" customWidth="1"/>
    <col min="7408" max="7408" width="15.625" style="2" customWidth="1"/>
    <col min="7409" max="7409" width="14.375" style="2" customWidth="1"/>
    <col min="7410" max="7410" width="11.875" style="2" bestFit="1" customWidth="1"/>
    <col min="7411" max="7411" width="9.875" style="2" bestFit="1" customWidth="1"/>
    <col min="7412" max="7660" width="9.125" style="2"/>
    <col min="7661" max="7661" width="43.875" style="2" customWidth="1"/>
    <col min="7662" max="7662" width="17.125" style="2" customWidth="1"/>
    <col min="7663" max="7663" width="14.125" style="2" customWidth="1"/>
    <col min="7664" max="7664" width="15.625" style="2" customWidth="1"/>
    <col min="7665" max="7665" width="14.375" style="2" customWidth="1"/>
    <col min="7666" max="7666" width="11.875" style="2" bestFit="1" customWidth="1"/>
    <col min="7667" max="7667" width="9.875" style="2" bestFit="1" customWidth="1"/>
    <col min="7668" max="7916" width="9.125" style="2"/>
    <col min="7917" max="7917" width="43.875" style="2" customWidth="1"/>
    <col min="7918" max="7918" width="17.125" style="2" customWidth="1"/>
    <col min="7919" max="7919" width="14.125" style="2" customWidth="1"/>
    <col min="7920" max="7920" width="15.625" style="2" customWidth="1"/>
    <col min="7921" max="7921" width="14.375" style="2" customWidth="1"/>
    <col min="7922" max="7922" width="11.875" style="2" bestFit="1" customWidth="1"/>
    <col min="7923" max="7923" width="9.875" style="2" bestFit="1" customWidth="1"/>
    <col min="7924" max="8172" width="9.125" style="2"/>
    <col min="8173" max="8173" width="43.875" style="2" customWidth="1"/>
    <col min="8174" max="8174" width="17.125" style="2" customWidth="1"/>
    <col min="8175" max="8175" width="14.125" style="2" customWidth="1"/>
    <col min="8176" max="8176" width="15.625" style="2" customWidth="1"/>
    <col min="8177" max="8177" width="14.375" style="2" customWidth="1"/>
    <col min="8178" max="8178" width="11.875" style="2" bestFit="1" customWidth="1"/>
    <col min="8179" max="8179" width="9.875" style="2" bestFit="1" customWidth="1"/>
    <col min="8180" max="8428" width="9.125" style="2"/>
    <col min="8429" max="8429" width="43.875" style="2" customWidth="1"/>
    <col min="8430" max="8430" width="17.125" style="2" customWidth="1"/>
    <col min="8431" max="8431" width="14.125" style="2" customWidth="1"/>
    <col min="8432" max="8432" width="15.625" style="2" customWidth="1"/>
    <col min="8433" max="8433" width="14.375" style="2" customWidth="1"/>
    <col min="8434" max="8434" width="11.875" style="2" bestFit="1" customWidth="1"/>
    <col min="8435" max="8435" width="9.875" style="2" bestFit="1" customWidth="1"/>
    <col min="8436" max="8684" width="9.125" style="2"/>
    <col min="8685" max="8685" width="43.875" style="2" customWidth="1"/>
    <col min="8686" max="8686" width="17.125" style="2" customWidth="1"/>
    <col min="8687" max="8687" width="14.125" style="2" customWidth="1"/>
    <col min="8688" max="8688" width="15.625" style="2" customWidth="1"/>
    <col min="8689" max="8689" width="14.375" style="2" customWidth="1"/>
    <col min="8690" max="8690" width="11.875" style="2" bestFit="1" customWidth="1"/>
    <col min="8691" max="8691" width="9.875" style="2" bestFit="1" customWidth="1"/>
    <col min="8692" max="8940" width="9.125" style="2"/>
    <col min="8941" max="8941" width="43.875" style="2" customWidth="1"/>
    <col min="8942" max="8942" width="17.125" style="2" customWidth="1"/>
    <col min="8943" max="8943" width="14.125" style="2" customWidth="1"/>
    <col min="8944" max="8944" width="15.625" style="2" customWidth="1"/>
    <col min="8945" max="8945" width="14.375" style="2" customWidth="1"/>
    <col min="8946" max="8946" width="11.875" style="2" bestFit="1" customWidth="1"/>
    <col min="8947" max="8947" width="9.875" style="2" bestFit="1" customWidth="1"/>
    <col min="8948" max="9196" width="9.125" style="2"/>
    <col min="9197" max="9197" width="43.875" style="2" customWidth="1"/>
    <col min="9198" max="9198" width="17.125" style="2" customWidth="1"/>
    <col min="9199" max="9199" width="14.125" style="2" customWidth="1"/>
    <col min="9200" max="9200" width="15.625" style="2" customWidth="1"/>
    <col min="9201" max="9201" width="14.375" style="2" customWidth="1"/>
    <col min="9202" max="9202" width="11.875" style="2" bestFit="1" customWidth="1"/>
    <col min="9203" max="9203" width="9.875" style="2" bestFit="1" customWidth="1"/>
    <col min="9204" max="9452" width="9.125" style="2"/>
    <col min="9453" max="9453" width="43.875" style="2" customWidth="1"/>
    <col min="9454" max="9454" width="17.125" style="2" customWidth="1"/>
    <col min="9455" max="9455" width="14.125" style="2" customWidth="1"/>
    <col min="9456" max="9456" width="15.625" style="2" customWidth="1"/>
    <col min="9457" max="9457" width="14.375" style="2" customWidth="1"/>
    <col min="9458" max="9458" width="11.875" style="2" bestFit="1" customWidth="1"/>
    <col min="9459" max="9459" width="9.875" style="2" bestFit="1" customWidth="1"/>
    <col min="9460" max="9708" width="9.125" style="2"/>
    <col min="9709" max="9709" width="43.875" style="2" customWidth="1"/>
    <col min="9710" max="9710" width="17.125" style="2" customWidth="1"/>
    <col min="9711" max="9711" width="14.125" style="2" customWidth="1"/>
    <col min="9712" max="9712" width="15.625" style="2" customWidth="1"/>
    <col min="9713" max="9713" width="14.375" style="2" customWidth="1"/>
    <col min="9714" max="9714" width="11.875" style="2" bestFit="1" customWidth="1"/>
    <col min="9715" max="9715" width="9.875" style="2" bestFit="1" customWidth="1"/>
    <col min="9716" max="9964" width="9.125" style="2"/>
    <col min="9965" max="9965" width="43.875" style="2" customWidth="1"/>
    <col min="9966" max="9966" width="17.125" style="2" customWidth="1"/>
    <col min="9967" max="9967" width="14.125" style="2" customWidth="1"/>
    <col min="9968" max="9968" width="15.625" style="2" customWidth="1"/>
    <col min="9969" max="9969" width="14.375" style="2" customWidth="1"/>
    <col min="9970" max="9970" width="11.875" style="2" bestFit="1" customWidth="1"/>
    <col min="9971" max="9971" width="9.875" style="2" bestFit="1" customWidth="1"/>
    <col min="9972" max="10220" width="9.125" style="2"/>
    <col min="10221" max="10221" width="43.875" style="2" customWidth="1"/>
    <col min="10222" max="10222" width="17.125" style="2" customWidth="1"/>
    <col min="10223" max="10223" width="14.125" style="2" customWidth="1"/>
    <col min="10224" max="10224" width="15.625" style="2" customWidth="1"/>
    <col min="10225" max="10225" width="14.375" style="2" customWidth="1"/>
    <col min="10226" max="10226" width="11.875" style="2" bestFit="1" customWidth="1"/>
    <col min="10227" max="10227" width="9.875" style="2" bestFit="1" customWidth="1"/>
    <col min="10228" max="10476" width="9.125" style="2"/>
    <col min="10477" max="10477" width="43.875" style="2" customWidth="1"/>
    <col min="10478" max="10478" width="17.125" style="2" customWidth="1"/>
    <col min="10479" max="10479" width="14.125" style="2" customWidth="1"/>
    <col min="10480" max="10480" width="15.625" style="2" customWidth="1"/>
    <col min="10481" max="10481" width="14.375" style="2" customWidth="1"/>
    <col min="10482" max="10482" width="11.875" style="2" bestFit="1" customWidth="1"/>
    <col min="10483" max="10483" width="9.875" style="2" bestFit="1" customWidth="1"/>
    <col min="10484" max="10732" width="9.125" style="2"/>
    <col min="10733" max="10733" width="43.875" style="2" customWidth="1"/>
    <col min="10734" max="10734" width="17.125" style="2" customWidth="1"/>
    <col min="10735" max="10735" width="14.125" style="2" customWidth="1"/>
    <col min="10736" max="10736" width="15.625" style="2" customWidth="1"/>
    <col min="10737" max="10737" width="14.375" style="2" customWidth="1"/>
    <col min="10738" max="10738" width="11.875" style="2" bestFit="1" customWidth="1"/>
    <col min="10739" max="10739" width="9.875" style="2" bestFit="1" customWidth="1"/>
    <col min="10740" max="10988" width="9.125" style="2"/>
    <col min="10989" max="10989" width="43.875" style="2" customWidth="1"/>
    <col min="10990" max="10990" width="17.125" style="2" customWidth="1"/>
    <col min="10991" max="10991" width="14.125" style="2" customWidth="1"/>
    <col min="10992" max="10992" width="15.625" style="2" customWidth="1"/>
    <col min="10993" max="10993" width="14.375" style="2" customWidth="1"/>
    <col min="10994" max="10994" width="11.875" style="2" bestFit="1" customWidth="1"/>
    <col min="10995" max="10995" width="9.875" style="2" bestFit="1" customWidth="1"/>
    <col min="10996" max="11244" width="9.125" style="2"/>
    <col min="11245" max="11245" width="43.875" style="2" customWidth="1"/>
    <col min="11246" max="11246" width="17.125" style="2" customWidth="1"/>
    <col min="11247" max="11247" width="14.125" style="2" customWidth="1"/>
    <col min="11248" max="11248" width="15.625" style="2" customWidth="1"/>
    <col min="11249" max="11249" width="14.375" style="2" customWidth="1"/>
    <col min="11250" max="11250" width="11.875" style="2" bestFit="1" customWidth="1"/>
    <col min="11251" max="11251" width="9.875" style="2" bestFit="1" customWidth="1"/>
    <col min="11252" max="11500" width="9.125" style="2"/>
    <col min="11501" max="11501" width="43.875" style="2" customWidth="1"/>
    <col min="11502" max="11502" width="17.125" style="2" customWidth="1"/>
    <col min="11503" max="11503" width="14.125" style="2" customWidth="1"/>
    <col min="11504" max="11504" width="15.625" style="2" customWidth="1"/>
    <col min="11505" max="11505" width="14.375" style="2" customWidth="1"/>
    <col min="11506" max="11506" width="11.875" style="2" bestFit="1" customWidth="1"/>
    <col min="11507" max="11507" width="9.875" style="2" bestFit="1" customWidth="1"/>
    <col min="11508" max="11756" width="9.125" style="2"/>
    <col min="11757" max="11757" width="43.875" style="2" customWidth="1"/>
    <col min="11758" max="11758" width="17.125" style="2" customWidth="1"/>
    <col min="11759" max="11759" width="14.125" style="2" customWidth="1"/>
    <col min="11760" max="11760" width="15.625" style="2" customWidth="1"/>
    <col min="11761" max="11761" width="14.375" style="2" customWidth="1"/>
    <col min="11762" max="11762" width="11.875" style="2" bestFit="1" customWidth="1"/>
    <col min="11763" max="11763" width="9.875" style="2" bestFit="1" customWidth="1"/>
    <col min="11764" max="12012" width="9.125" style="2"/>
    <col min="12013" max="12013" width="43.875" style="2" customWidth="1"/>
    <col min="12014" max="12014" width="17.125" style="2" customWidth="1"/>
    <col min="12015" max="12015" width="14.125" style="2" customWidth="1"/>
    <col min="12016" max="12016" width="15.625" style="2" customWidth="1"/>
    <col min="12017" max="12017" width="14.375" style="2" customWidth="1"/>
    <col min="12018" max="12018" width="11.875" style="2" bestFit="1" customWidth="1"/>
    <col min="12019" max="12019" width="9.875" style="2" bestFit="1" customWidth="1"/>
    <col min="12020" max="12268" width="9.125" style="2"/>
    <col min="12269" max="12269" width="43.875" style="2" customWidth="1"/>
    <col min="12270" max="12270" width="17.125" style="2" customWidth="1"/>
    <col min="12271" max="12271" width="14.125" style="2" customWidth="1"/>
    <col min="12272" max="12272" width="15.625" style="2" customWidth="1"/>
    <col min="12273" max="12273" width="14.375" style="2" customWidth="1"/>
    <col min="12274" max="12274" width="11.875" style="2" bestFit="1" customWidth="1"/>
    <col min="12275" max="12275" width="9.875" style="2" bestFit="1" customWidth="1"/>
    <col min="12276" max="12524" width="9.125" style="2"/>
    <col min="12525" max="12525" width="43.875" style="2" customWidth="1"/>
    <col min="12526" max="12526" width="17.125" style="2" customWidth="1"/>
    <col min="12527" max="12527" width="14.125" style="2" customWidth="1"/>
    <col min="12528" max="12528" width="15.625" style="2" customWidth="1"/>
    <col min="12529" max="12529" width="14.375" style="2" customWidth="1"/>
    <col min="12530" max="12530" width="11.875" style="2" bestFit="1" customWidth="1"/>
    <col min="12531" max="12531" width="9.875" style="2" bestFit="1" customWidth="1"/>
    <col min="12532" max="12780" width="9.125" style="2"/>
    <col min="12781" max="12781" width="43.875" style="2" customWidth="1"/>
    <col min="12782" max="12782" width="17.125" style="2" customWidth="1"/>
    <col min="12783" max="12783" width="14.125" style="2" customWidth="1"/>
    <col min="12784" max="12784" width="15.625" style="2" customWidth="1"/>
    <col min="12785" max="12785" width="14.375" style="2" customWidth="1"/>
    <col min="12786" max="12786" width="11.875" style="2" bestFit="1" customWidth="1"/>
    <col min="12787" max="12787" width="9.875" style="2" bestFit="1" customWidth="1"/>
    <col min="12788" max="13036" width="9.125" style="2"/>
    <col min="13037" max="13037" width="43.875" style="2" customWidth="1"/>
    <col min="13038" max="13038" width="17.125" style="2" customWidth="1"/>
    <col min="13039" max="13039" width="14.125" style="2" customWidth="1"/>
    <col min="13040" max="13040" width="15.625" style="2" customWidth="1"/>
    <col min="13041" max="13041" width="14.375" style="2" customWidth="1"/>
    <col min="13042" max="13042" width="11.875" style="2" bestFit="1" customWidth="1"/>
    <col min="13043" max="13043" width="9.875" style="2" bestFit="1" customWidth="1"/>
    <col min="13044" max="13292" width="9.125" style="2"/>
    <col min="13293" max="13293" width="43.875" style="2" customWidth="1"/>
    <col min="13294" max="13294" width="17.125" style="2" customWidth="1"/>
    <col min="13295" max="13295" width="14.125" style="2" customWidth="1"/>
    <col min="13296" max="13296" width="15.625" style="2" customWidth="1"/>
    <col min="13297" max="13297" width="14.375" style="2" customWidth="1"/>
    <col min="13298" max="13298" width="11.875" style="2" bestFit="1" customWidth="1"/>
    <col min="13299" max="13299" width="9.875" style="2" bestFit="1" customWidth="1"/>
    <col min="13300" max="13548" width="9.125" style="2"/>
    <col min="13549" max="13549" width="43.875" style="2" customWidth="1"/>
    <col min="13550" max="13550" width="17.125" style="2" customWidth="1"/>
    <col min="13551" max="13551" width="14.125" style="2" customWidth="1"/>
    <col min="13552" max="13552" width="15.625" style="2" customWidth="1"/>
    <col min="13553" max="13553" width="14.375" style="2" customWidth="1"/>
    <col min="13554" max="13554" width="11.875" style="2" bestFit="1" customWidth="1"/>
    <col min="13555" max="13555" width="9.875" style="2" bestFit="1" customWidth="1"/>
    <col min="13556" max="13804" width="9.125" style="2"/>
    <col min="13805" max="13805" width="43.875" style="2" customWidth="1"/>
    <col min="13806" max="13806" width="17.125" style="2" customWidth="1"/>
    <col min="13807" max="13807" width="14.125" style="2" customWidth="1"/>
    <col min="13808" max="13808" width="15.625" style="2" customWidth="1"/>
    <col min="13809" max="13809" width="14.375" style="2" customWidth="1"/>
    <col min="13810" max="13810" width="11.875" style="2" bestFit="1" customWidth="1"/>
    <col min="13811" max="13811" width="9.875" style="2" bestFit="1" customWidth="1"/>
    <col min="13812" max="14060" width="9.125" style="2"/>
    <col min="14061" max="14061" width="43.875" style="2" customWidth="1"/>
    <col min="14062" max="14062" width="17.125" style="2" customWidth="1"/>
    <col min="14063" max="14063" width="14.125" style="2" customWidth="1"/>
    <col min="14064" max="14064" width="15.625" style="2" customWidth="1"/>
    <col min="14065" max="14065" width="14.375" style="2" customWidth="1"/>
    <col min="14066" max="14066" width="11.875" style="2" bestFit="1" customWidth="1"/>
    <col min="14067" max="14067" width="9.875" style="2" bestFit="1" customWidth="1"/>
    <col min="14068" max="14316" width="9.125" style="2"/>
    <col min="14317" max="14317" width="43.875" style="2" customWidth="1"/>
    <col min="14318" max="14318" width="17.125" style="2" customWidth="1"/>
    <col min="14319" max="14319" width="14.125" style="2" customWidth="1"/>
    <col min="14320" max="14320" width="15.625" style="2" customWidth="1"/>
    <col min="14321" max="14321" width="14.375" style="2" customWidth="1"/>
    <col min="14322" max="14322" width="11.875" style="2" bestFit="1" customWidth="1"/>
    <col min="14323" max="14323" width="9.875" style="2" bestFit="1" customWidth="1"/>
    <col min="14324" max="14572" width="9.125" style="2"/>
    <col min="14573" max="14573" width="43.875" style="2" customWidth="1"/>
    <col min="14574" max="14574" width="17.125" style="2" customWidth="1"/>
    <col min="14575" max="14575" width="14.125" style="2" customWidth="1"/>
    <col min="14576" max="14576" width="15.625" style="2" customWidth="1"/>
    <col min="14577" max="14577" width="14.375" style="2" customWidth="1"/>
    <col min="14578" max="14578" width="11.875" style="2" bestFit="1" customWidth="1"/>
    <col min="14579" max="14579" width="9.875" style="2" bestFit="1" customWidth="1"/>
    <col min="14580" max="14828" width="9.125" style="2"/>
    <col min="14829" max="14829" width="43.875" style="2" customWidth="1"/>
    <col min="14830" max="14830" width="17.125" style="2" customWidth="1"/>
    <col min="14831" max="14831" width="14.125" style="2" customWidth="1"/>
    <col min="14832" max="14832" width="15.625" style="2" customWidth="1"/>
    <col min="14833" max="14833" width="14.375" style="2" customWidth="1"/>
    <col min="14834" max="14834" width="11.875" style="2" bestFit="1" customWidth="1"/>
    <col min="14835" max="14835" width="9.875" style="2" bestFit="1" customWidth="1"/>
    <col min="14836" max="15084" width="9.125" style="2"/>
    <col min="15085" max="15085" width="43.875" style="2" customWidth="1"/>
    <col min="15086" max="15086" width="17.125" style="2" customWidth="1"/>
    <col min="15087" max="15087" width="14.125" style="2" customWidth="1"/>
    <col min="15088" max="15088" width="15.625" style="2" customWidth="1"/>
    <col min="15089" max="15089" width="14.375" style="2" customWidth="1"/>
    <col min="15090" max="15090" width="11.875" style="2" bestFit="1" customWidth="1"/>
    <col min="15091" max="15091" width="9.875" style="2" bestFit="1" customWidth="1"/>
    <col min="15092" max="15340" width="9.125" style="2"/>
    <col min="15341" max="15341" width="43.875" style="2" customWidth="1"/>
    <col min="15342" max="15342" width="17.125" style="2" customWidth="1"/>
    <col min="15343" max="15343" width="14.125" style="2" customWidth="1"/>
    <col min="15344" max="15344" width="15.625" style="2" customWidth="1"/>
    <col min="15345" max="15345" width="14.375" style="2" customWidth="1"/>
    <col min="15346" max="15346" width="11.875" style="2" bestFit="1" customWidth="1"/>
    <col min="15347" max="15347" width="9.875" style="2" bestFit="1" customWidth="1"/>
    <col min="15348" max="15596" width="9.125" style="2"/>
    <col min="15597" max="15597" width="43.875" style="2" customWidth="1"/>
    <col min="15598" max="15598" width="17.125" style="2" customWidth="1"/>
    <col min="15599" max="15599" width="14.125" style="2" customWidth="1"/>
    <col min="15600" max="15600" width="15.625" style="2" customWidth="1"/>
    <col min="15601" max="15601" width="14.375" style="2" customWidth="1"/>
    <col min="15602" max="15602" width="11.875" style="2" bestFit="1" customWidth="1"/>
    <col min="15603" max="15603" width="9.875" style="2" bestFit="1" customWidth="1"/>
    <col min="15604" max="15852" width="9.125" style="2"/>
    <col min="15853" max="15853" width="43.875" style="2" customWidth="1"/>
    <col min="15854" max="15854" width="17.125" style="2" customWidth="1"/>
    <col min="15855" max="15855" width="14.125" style="2" customWidth="1"/>
    <col min="15856" max="15856" width="15.625" style="2" customWidth="1"/>
    <col min="15857" max="15857" width="14.375" style="2" customWidth="1"/>
    <col min="15858" max="15858" width="11.875" style="2" bestFit="1" customWidth="1"/>
    <col min="15859" max="15859" width="9.875" style="2" bestFit="1" customWidth="1"/>
    <col min="15860" max="16108" width="9.125" style="2"/>
    <col min="16109" max="16109" width="43.875" style="2" customWidth="1"/>
    <col min="16110" max="16110" width="17.125" style="2" customWidth="1"/>
    <col min="16111" max="16111" width="14.125" style="2" customWidth="1"/>
    <col min="16112" max="16112" width="15.625" style="2" customWidth="1"/>
    <col min="16113" max="16113" width="14.375" style="2" customWidth="1"/>
    <col min="16114" max="16114" width="11.875" style="2" bestFit="1" customWidth="1"/>
    <col min="16115" max="16115" width="9.875" style="2" bestFit="1" customWidth="1"/>
    <col min="16116" max="16384" width="9.125" style="2"/>
  </cols>
  <sheetData>
    <row r="1" spans="1:17" ht="26.25">
      <c r="A1" s="155" t="s">
        <v>240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7" ht="26.25">
      <c r="A2" s="156" t="s">
        <v>241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7" ht="26.25">
      <c r="A3" s="157" t="s">
        <v>242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7" ht="23.25" customHeight="1">
      <c r="A4" s="158" t="s">
        <v>192</v>
      </c>
      <c r="B4" s="160" t="s">
        <v>175</v>
      </c>
      <c r="C4" s="84" t="s">
        <v>2</v>
      </c>
      <c r="D4" s="85" t="s">
        <v>3</v>
      </c>
      <c r="E4" s="86" t="s">
        <v>188</v>
      </c>
      <c r="F4" s="85" t="s">
        <v>5</v>
      </c>
      <c r="G4" s="86" t="s">
        <v>176</v>
      </c>
      <c r="H4" s="87" t="s">
        <v>177</v>
      </c>
      <c r="I4" s="88" t="s">
        <v>149</v>
      </c>
      <c r="J4" s="88" t="s">
        <v>216</v>
      </c>
      <c r="K4" s="87" t="s">
        <v>142</v>
      </c>
      <c r="L4" s="162" t="s">
        <v>144</v>
      </c>
      <c r="M4" s="164" t="s">
        <v>185</v>
      </c>
      <c r="N4" s="166" t="s">
        <v>189</v>
      </c>
      <c r="O4" s="168" t="s">
        <v>190</v>
      </c>
      <c r="P4" s="166" t="s">
        <v>191</v>
      </c>
    </row>
    <row r="5" spans="1:17" ht="23.25" customHeight="1">
      <c r="A5" s="159"/>
      <c r="B5" s="161"/>
      <c r="C5" s="89"/>
      <c r="D5" s="90"/>
      <c r="E5" s="90"/>
      <c r="F5" s="90"/>
      <c r="G5" s="90"/>
      <c r="H5" s="90"/>
      <c r="I5" s="91"/>
      <c r="J5" s="91"/>
      <c r="K5" s="92"/>
      <c r="L5" s="163"/>
      <c r="M5" s="165"/>
      <c r="N5" s="167"/>
      <c r="O5" s="169"/>
      <c r="P5" s="167"/>
    </row>
    <row r="6" spans="1:17" s="7" customFormat="1" hidden="1">
      <c r="A6" s="71"/>
      <c r="B6" s="69" t="s">
        <v>12</v>
      </c>
      <c r="C6" s="70"/>
      <c r="D6" s="6" t="e">
        <f>#REF!+#REF!+#REF!+D7</f>
        <v>#REF!</v>
      </c>
      <c r="E6" s="6" t="e">
        <f>+E7</f>
        <v>#REF!</v>
      </c>
      <c r="F6" s="6">
        <f t="shared" ref="F6:P6" si="0">+F7</f>
        <v>10683254</v>
      </c>
      <c r="G6" s="6">
        <f t="shared" si="0"/>
        <v>10855254</v>
      </c>
      <c r="H6" s="6"/>
      <c r="I6" s="51"/>
      <c r="J6" s="51"/>
      <c r="K6" s="6"/>
      <c r="L6" s="6"/>
      <c r="M6" s="6">
        <f t="shared" si="0"/>
        <v>0</v>
      </c>
      <c r="N6" s="6" t="e">
        <f t="shared" si="0"/>
        <v>#VALUE!</v>
      </c>
      <c r="O6" s="6">
        <f t="shared" si="0"/>
        <v>0</v>
      </c>
      <c r="P6" s="6">
        <f t="shared" si="0"/>
        <v>0</v>
      </c>
    </row>
    <row r="7" spans="1:17" s="11" customFormat="1" ht="42" hidden="1">
      <c r="A7" s="72"/>
      <c r="B7" s="8" t="s">
        <v>13</v>
      </c>
      <c r="C7" s="9"/>
      <c r="D7" s="10" t="e">
        <f>D8+#REF!+#REF!+D28+D71</f>
        <v>#REF!</v>
      </c>
      <c r="E7" s="10" t="e">
        <f>E8+E28+E71</f>
        <v>#REF!</v>
      </c>
      <c r="F7" s="10">
        <f t="shared" ref="F7:P7" si="1">F8+F28+F71</f>
        <v>10683254</v>
      </c>
      <c r="G7" s="10">
        <f t="shared" si="1"/>
        <v>10855254</v>
      </c>
      <c r="H7" s="10"/>
      <c r="I7" s="52"/>
      <c r="J7" s="52"/>
      <c r="K7" s="10"/>
      <c r="L7" s="10"/>
      <c r="M7" s="10">
        <f t="shared" si="1"/>
        <v>0</v>
      </c>
      <c r="N7" s="10" t="e">
        <f t="shared" si="1"/>
        <v>#VALUE!</v>
      </c>
      <c r="O7" s="10">
        <f t="shared" si="1"/>
        <v>0</v>
      </c>
      <c r="P7" s="10">
        <f t="shared" si="1"/>
        <v>0</v>
      </c>
    </row>
    <row r="8" spans="1:17" s="11" customFormat="1" hidden="1">
      <c r="A8" s="72"/>
      <c r="B8" s="18" t="s">
        <v>14</v>
      </c>
      <c r="C8" s="17" t="s">
        <v>15</v>
      </c>
      <c r="D8" s="23" t="e">
        <f>D9</f>
        <v>#REF!</v>
      </c>
      <c r="E8" s="23">
        <f t="shared" ref="E8:G8" si="2">E9</f>
        <v>35266800</v>
      </c>
      <c r="F8" s="23">
        <f t="shared" si="2"/>
        <v>3815554</v>
      </c>
      <c r="G8" s="23">
        <f t="shared" si="2"/>
        <v>3815554</v>
      </c>
      <c r="H8" s="23"/>
      <c r="I8" s="53"/>
      <c r="J8" s="53"/>
      <c r="K8" s="23"/>
      <c r="L8" s="23"/>
      <c r="M8" s="23">
        <f t="shared" ref="M8:P8" si="3">M9</f>
        <v>0</v>
      </c>
      <c r="N8" s="23">
        <f t="shared" si="3"/>
        <v>0</v>
      </c>
      <c r="O8" s="23">
        <f t="shared" si="3"/>
        <v>0</v>
      </c>
      <c r="P8" s="23">
        <f t="shared" si="3"/>
        <v>0</v>
      </c>
    </row>
    <row r="9" spans="1:17" s="11" customFormat="1" hidden="1">
      <c r="A9" s="72"/>
      <c r="B9" s="12" t="s">
        <v>16</v>
      </c>
      <c r="C9" s="13"/>
      <c r="D9" s="14" t="e">
        <f>+#REF!+D10+#REF!</f>
        <v>#REF!</v>
      </c>
      <c r="E9" s="14">
        <f>+E10</f>
        <v>35266800</v>
      </c>
      <c r="F9" s="14">
        <f t="shared" ref="F9:P9" si="4">+F10</f>
        <v>3815554</v>
      </c>
      <c r="G9" s="14">
        <f t="shared" si="4"/>
        <v>3815554</v>
      </c>
      <c r="H9" s="14"/>
      <c r="I9" s="54"/>
      <c r="J9" s="54"/>
      <c r="K9" s="14"/>
      <c r="L9" s="14"/>
      <c r="M9" s="14">
        <f t="shared" si="4"/>
        <v>0</v>
      </c>
      <c r="N9" s="14">
        <f t="shared" si="4"/>
        <v>0</v>
      </c>
      <c r="O9" s="14">
        <f t="shared" si="4"/>
        <v>0</v>
      </c>
      <c r="P9" s="14">
        <f t="shared" si="4"/>
        <v>0</v>
      </c>
    </row>
    <row r="10" spans="1:17" s="27" customFormat="1" hidden="1">
      <c r="A10" s="73"/>
      <c r="B10" s="25" t="s">
        <v>17</v>
      </c>
      <c r="C10" s="28"/>
      <c r="D10" s="26">
        <f>+D11+D25</f>
        <v>35266800</v>
      </c>
      <c r="E10" s="26">
        <f>+E11+E25</f>
        <v>35266800</v>
      </c>
      <c r="F10" s="26">
        <f t="shared" ref="F10:P10" si="5">+F11+F25</f>
        <v>3815554</v>
      </c>
      <c r="G10" s="26">
        <f t="shared" si="5"/>
        <v>3815554</v>
      </c>
      <c r="H10" s="26"/>
      <c r="I10" s="55"/>
      <c r="J10" s="55"/>
      <c r="K10" s="26"/>
      <c r="L10" s="26"/>
      <c r="M10" s="26">
        <f t="shared" si="5"/>
        <v>0</v>
      </c>
      <c r="N10" s="26">
        <f t="shared" si="5"/>
        <v>0</v>
      </c>
      <c r="O10" s="26">
        <f t="shared" si="5"/>
        <v>0</v>
      </c>
      <c r="P10" s="26">
        <f t="shared" si="5"/>
        <v>0</v>
      </c>
    </row>
    <row r="11" spans="1:17" s="19" customFormat="1" hidden="1">
      <c r="A11" s="74"/>
      <c r="B11" s="29" t="s">
        <v>18</v>
      </c>
      <c r="C11" s="30" t="s">
        <v>19</v>
      </c>
      <c r="D11" s="31">
        <f>SUM(D12:D24)</f>
        <v>4399800</v>
      </c>
      <c r="E11" s="31">
        <f>SUM(E12:E24)</f>
        <v>4399800</v>
      </c>
      <c r="F11" s="31">
        <f t="shared" ref="F11:P11" si="6">SUM(F12:F24)</f>
        <v>3815554</v>
      </c>
      <c r="G11" s="31">
        <f t="shared" si="6"/>
        <v>3815554</v>
      </c>
      <c r="H11" s="31"/>
      <c r="I11" s="56"/>
      <c r="J11" s="56"/>
      <c r="K11" s="31"/>
      <c r="L11" s="31"/>
      <c r="M11" s="31">
        <f t="shared" si="6"/>
        <v>0</v>
      </c>
      <c r="N11" s="31">
        <f t="shared" si="6"/>
        <v>0</v>
      </c>
      <c r="O11" s="31">
        <f t="shared" si="6"/>
        <v>0</v>
      </c>
      <c r="P11" s="31">
        <f t="shared" si="6"/>
        <v>0</v>
      </c>
      <c r="Q11" s="32"/>
    </row>
    <row r="12" spans="1:17" s="19" customFormat="1" ht="42">
      <c r="A12" s="75">
        <v>1</v>
      </c>
      <c r="B12" s="76" t="s">
        <v>193</v>
      </c>
      <c r="C12" s="24" t="s">
        <v>21</v>
      </c>
      <c r="D12" s="16">
        <v>128400</v>
      </c>
      <c r="E12" s="16">
        <v>128400</v>
      </c>
      <c r="F12" s="16">
        <v>126000</v>
      </c>
      <c r="G12" s="16">
        <v>126000</v>
      </c>
      <c r="H12" s="16">
        <f>E12-G12</f>
        <v>2400</v>
      </c>
      <c r="I12" s="58" t="s">
        <v>236</v>
      </c>
      <c r="J12" s="57" t="s">
        <v>217</v>
      </c>
      <c r="K12" s="16" t="s">
        <v>160</v>
      </c>
      <c r="L12" s="16" t="s">
        <v>161</v>
      </c>
      <c r="M12" s="22" t="s">
        <v>187</v>
      </c>
      <c r="N12" s="83" t="s">
        <v>237</v>
      </c>
      <c r="O12" s="16"/>
      <c r="P12" s="16"/>
    </row>
    <row r="13" spans="1:17" s="11" customFormat="1" ht="42">
      <c r="A13" s="75">
        <v>2</v>
      </c>
      <c r="B13" s="76" t="s">
        <v>194</v>
      </c>
      <c r="C13" s="24" t="s">
        <v>23</v>
      </c>
      <c r="D13" s="16">
        <v>95900</v>
      </c>
      <c r="E13" s="16">
        <v>95900</v>
      </c>
      <c r="F13" s="16">
        <v>94500</v>
      </c>
      <c r="G13" s="16">
        <v>94500</v>
      </c>
      <c r="H13" s="16">
        <f t="shared" ref="H13:H24" si="7">E13-G13</f>
        <v>1400</v>
      </c>
      <c r="I13" s="58" t="s">
        <v>236</v>
      </c>
      <c r="J13" s="57" t="s">
        <v>217</v>
      </c>
      <c r="K13" s="16" t="s">
        <v>160</v>
      </c>
      <c r="L13" s="16" t="s">
        <v>161</v>
      </c>
      <c r="M13" s="22" t="s">
        <v>187</v>
      </c>
      <c r="N13" s="83" t="s">
        <v>237</v>
      </c>
      <c r="O13" s="16"/>
      <c r="P13" s="16"/>
    </row>
    <row r="14" spans="1:17" s="11" customFormat="1" ht="42">
      <c r="A14" s="75">
        <v>3</v>
      </c>
      <c r="B14" s="76" t="s">
        <v>195</v>
      </c>
      <c r="C14" s="24" t="s">
        <v>25</v>
      </c>
      <c r="D14" s="16">
        <v>225500</v>
      </c>
      <c r="E14" s="16">
        <v>225500</v>
      </c>
      <c r="F14" s="16">
        <v>214450</v>
      </c>
      <c r="G14" s="16">
        <v>214450</v>
      </c>
      <c r="H14" s="16">
        <f t="shared" si="7"/>
        <v>11050</v>
      </c>
      <c r="I14" s="58" t="s">
        <v>236</v>
      </c>
      <c r="J14" s="57" t="s">
        <v>217</v>
      </c>
      <c r="K14" s="16" t="s">
        <v>160</v>
      </c>
      <c r="L14" s="16" t="s">
        <v>161</v>
      </c>
      <c r="M14" s="22" t="s">
        <v>187</v>
      </c>
      <c r="N14" s="83" t="s">
        <v>237</v>
      </c>
      <c r="O14" s="16"/>
      <c r="P14" s="16"/>
    </row>
    <row r="15" spans="1:17" s="11" customFormat="1" ht="42">
      <c r="A15" s="75">
        <v>4</v>
      </c>
      <c r="B15" s="76" t="s">
        <v>196</v>
      </c>
      <c r="C15" s="24" t="s">
        <v>27</v>
      </c>
      <c r="D15" s="16">
        <v>283900</v>
      </c>
      <c r="E15" s="16">
        <v>283900</v>
      </c>
      <c r="F15" s="16">
        <v>275450</v>
      </c>
      <c r="G15" s="16">
        <v>275450</v>
      </c>
      <c r="H15" s="16">
        <f t="shared" si="7"/>
        <v>8450</v>
      </c>
      <c r="I15" s="58" t="s">
        <v>236</v>
      </c>
      <c r="J15" s="57" t="s">
        <v>217</v>
      </c>
      <c r="K15" s="16" t="s">
        <v>160</v>
      </c>
      <c r="L15" s="16" t="s">
        <v>161</v>
      </c>
      <c r="M15" s="22" t="s">
        <v>187</v>
      </c>
      <c r="N15" s="83" t="s">
        <v>237</v>
      </c>
      <c r="O15" s="16"/>
      <c r="P15" s="16"/>
    </row>
    <row r="16" spans="1:17" s="11" customFormat="1" ht="42">
      <c r="A16" s="75">
        <v>5</v>
      </c>
      <c r="B16" s="76" t="s">
        <v>197</v>
      </c>
      <c r="C16" s="24" t="s">
        <v>29</v>
      </c>
      <c r="D16" s="16">
        <v>305000</v>
      </c>
      <c r="E16" s="16">
        <v>305000</v>
      </c>
      <c r="F16" s="16">
        <v>300000</v>
      </c>
      <c r="G16" s="16">
        <v>300000</v>
      </c>
      <c r="H16" s="16">
        <f t="shared" si="7"/>
        <v>5000</v>
      </c>
      <c r="I16" s="58" t="s">
        <v>218</v>
      </c>
      <c r="J16" s="57" t="s">
        <v>217</v>
      </c>
      <c r="K16" s="65" t="s">
        <v>157</v>
      </c>
      <c r="L16" s="16" t="s">
        <v>158</v>
      </c>
      <c r="M16" s="22" t="s">
        <v>186</v>
      </c>
      <c r="N16" s="83" t="s">
        <v>237</v>
      </c>
      <c r="O16" s="16"/>
      <c r="P16" s="16"/>
    </row>
    <row r="17" spans="1:17" s="11" customFormat="1" ht="42">
      <c r="A17" s="75">
        <v>6</v>
      </c>
      <c r="B17" s="76" t="s">
        <v>198</v>
      </c>
      <c r="C17" s="24" t="s">
        <v>31</v>
      </c>
      <c r="D17" s="16">
        <v>250000</v>
      </c>
      <c r="E17" s="16">
        <v>250000</v>
      </c>
      <c r="F17" s="16">
        <v>250000</v>
      </c>
      <c r="G17" s="16">
        <v>250000</v>
      </c>
      <c r="H17" s="16">
        <f t="shared" si="7"/>
        <v>0</v>
      </c>
      <c r="I17" s="58" t="s">
        <v>219</v>
      </c>
      <c r="J17" s="57" t="s">
        <v>220</v>
      </c>
      <c r="K17" s="16" t="s">
        <v>155</v>
      </c>
      <c r="L17" s="64" t="s">
        <v>163</v>
      </c>
      <c r="M17" s="22" t="s">
        <v>186</v>
      </c>
      <c r="N17" s="83" t="s">
        <v>237</v>
      </c>
      <c r="O17" s="16"/>
      <c r="P17" s="16"/>
    </row>
    <row r="18" spans="1:17" s="11" customFormat="1" ht="63">
      <c r="A18" s="75">
        <v>7</v>
      </c>
      <c r="B18" s="76" t="s">
        <v>199</v>
      </c>
      <c r="C18" s="24" t="s">
        <v>33</v>
      </c>
      <c r="D18" s="16">
        <v>28600</v>
      </c>
      <c r="E18" s="16">
        <v>28600</v>
      </c>
      <c r="F18" s="16">
        <v>23900</v>
      </c>
      <c r="G18" s="16">
        <v>23900</v>
      </c>
      <c r="H18" s="16">
        <f t="shared" si="7"/>
        <v>4700</v>
      </c>
      <c r="I18" s="58" t="s">
        <v>221</v>
      </c>
      <c r="J18" s="57" t="s">
        <v>222</v>
      </c>
      <c r="K18" s="16" t="s">
        <v>152</v>
      </c>
      <c r="L18" s="16" t="s">
        <v>153</v>
      </c>
      <c r="M18" s="22" t="s">
        <v>187</v>
      </c>
      <c r="N18" s="83" t="s">
        <v>237</v>
      </c>
      <c r="O18" s="16"/>
      <c r="P18" s="16"/>
    </row>
    <row r="19" spans="1:17" s="11" customFormat="1" ht="63">
      <c r="A19" s="75">
        <v>8</v>
      </c>
      <c r="B19" s="76" t="s">
        <v>200</v>
      </c>
      <c r="C19" s="24" t="s">
        <v>35</v>
      </c>
      <c r="D19" s="16">
        <v>874800</v>
      </c>
      <c r="E19" s="16">
        <v>874800</v>
      </c>
      <c r="F19" s="16">
        <v>710100</v>
      </c>
      <c r="G19" s="16">
        <v>710100</v>
      </c>
      <c r="H19" s="16">
        <f t="shared" si="7"/>
        <v>164700</v>
      </c>
      <c r="I19" s="58" t="s">
        <v>223</v>
      </c>
      <c r="J19" s="57" t="s">
        <v>224</v>
      </c>
      <c r="K19" s="16" t="s">
        <v>152</v>
      </c>
      <c r="L19" s="16" t="s">
        <v>153</v>
      </c>
      <c r="M19" s="22" t="s">
        <v>187</v>
      </c>
      <c r="N19" s="83" t="s">
        <v>237</v>
      </c>
      <c r="O19" s="16"/>
      <c r="P19" s="16"/>
    </row>
    <row r="20" spans="1:17" s="19" customFormat="1" ht="63">
      <c r="A20" s="75">
        <v>9</v>
      </c>
      <c r="B20" s="76" t="s">
        <v>201</v>
      </c>
      <c r="C20" s="24" t="s">
        <v>37</v>
      </c>
      <c r="D20" s="16">
        <v>549900</v>
      </c>
      <c r="E20" s="16">
        <v>549900</v>
      </c>
      <c r="F20" s="16">
        <v>457600</v>
      </c>
      <c r="G20" s="16">
        <v>457600</v>
      </c>
      <c r="H20" s="16">
        <f t="shared" si="7"/>
        <v>92300</v>
      </c>
      <c r="I20" s="58" t="s">
        <v>221</v>
      </c>
      <c r="J20" s="57" t="s">
        <v>222</v>
      </c>
      <c r="K20" s="16" t="s">
        <v>152</v>
      </c>
      <c r="L20" s="16" t="s">
        <v>153</v>
      </c>
      <c r="M20" s="22" t="s">
        <v>187</v>
      </c>
      <c r="N20" s="83" t="s">
        <v>237</v>
      </c>
      <c r="O20" s="16"/>
      <c r="P20" s="16"/>
    </row>
    <row r="21" spans="1:17" s="11" customFormat="1" ht="63">
      <c r="A21" s="75">
        <v>10</v>
      </c>
      <c r="B21" s="76" t="s">
        <v>203</v>
      </c>
      <c r="C21" s="24" t="s">
        <v>39</v>
      </c>
      <c r="D21" s="16">
        <v>1128000</v>
      </c>
      <c r="E21" s="16">
        <v>1128000</v>
      </c>
      <c r="F21" s="16">
        <v>943200</v>
      </c>
      <c r="G21" s="16">
        <v>943200</v>
      </c>
      <c r="H21" s="16">
        <f t="shared" si="7"/>
        <v>184800</v>
      </c>
      <c r="I21" s="58" t="s">
        <v>221</v>
      </c>
      <c r="J21" s="57" t="s">
        <v>222</v>
      </c>
      <c r="K21" s="16" t="s">
        <v>152</v>
      </c>
      <c r="L21" s="16" t="s">
        <v>153</v>
      </c>
      <c r="M21" s="22" t="s">
        <v>187</v>
      </c>
      <c r="N21" s="83" t="s">
        <v>237</v>
      </c>
      <c r="O21" s="16"/>
      <c r="P21" s="16"/>
    </row>
    <row r="22" spans="1:17" s="11" customFormat="1" ht="63">
      <c r="A22" s="75">
        <v>11</v>
      </c>
      <c r="B22" s="76" t="s">
        <v>202</v>
      </c>
      <c r="C22" s="24" t="s">
        <v>41</v>
      </c>
      <c r="D22" s="16">
        <v>180000</v>
      </c>
      <c r="E22" s="16">
        <v>180000</v>
      </c>
      <c r="F22" s="16">
        <v>139800</v>
      </c>
      <c r="G22" s="16">
        <v>139800</v>
      </c>
      <c r="H22" s="16">
        <f t="shared" si="7"/>
        <v>40200</v>
      </c>
      <c r="I22" s="58" t="s">
        <v>221</v>
      </c>
      <c r="J22" s="57" t="s">
        <v>222</v>
      </c>
      <c r="K22" s="16" t="s">
        <v>152</v>
      </c>
      <c r="L22" s="16" t="s">
        <v>153</v>
      </c>
      <c r="M22" s="22" t="s">
        <v>187</v>
      </c>
      <c r="N22" s="83" t="s">
        <v>237</v>
      </c>
      <c r="O22" s="16"/>
      <c r="P22" s="16"/>
    </row>
    <row r="23" spans="1:17" s="11" customFormat="1" ht="63">
      <c r="A23" s="75">
        <v>12</v>
      </c>
      <c r="B23" s="76" t="s">
        <v>204</v>
      </c>
      <c r="C23" s="24" t="s">
        <v>43</v>
      </c>
      <c r="D23" s="16">
        <v>319800</v>
      </c>
      <c r="E23" s="16">
        <v>319800</v>
      </c>
      <c r="F23" s="16">
        <v>252306</v>
      </c>
      <c r="G23" s="16">
        <v>252306</v>
      </c>
      <c r="H23" s="16">
        <f t="shared" si="7"/>
        <v>67494</v>
      </c>
      <c r="I23" s="58" t="s">
        <v>225</v>
      </c>
      <c r="J23" s="57" t="s">
        <v>226</v>
      </c>
      <c r="K23" s="16" t="s">
        <v>146</v>
      </c>
      <c r="L23" s="16" t="s">
        <v>148</v>
      </c>
      <c r="M23" s="22" t="s">
        <v>187</v>
      </c>
      <c r="N23" s="83" t="s">
        <v>237</v>
      </c>
      <c r="O23" s="16"/>
      <c r="P23" s="16"/>
    </row>
    <row r="24" spans="1:17" s="11" customFormat="1" ht="42">
      <c r="A24" s="75">
        <v>13</v>
      </c>
      <c r="B24" s="76" t="s">
        <v>205</v>
      </c>
      <c r="C24" s="24" t="s">
        <v>45</v>
      </c>
      <c r="D24" s="16">
        <v>30000</v>
      </c>
      <c r="E24" s="16">
        <v>30000</v>
      </c>
      <c r="F24" s="16">
        <v>28248</v>
      </c>
      <c r="G24" s="16">
        <v>28248</v>
      </c>
      <c r="H24" s="16">
        <f t="shared" si="7"/>
        <v>1752</v>
      </c>
      <c r="I24" s="58" t="s">
        <v>225</v>
      </c>
      <c r="J24" s="57" t="s">
        <v>226</v>
      </c>
      <c r="K24" s="16" t="s">
        <v>147</v>
      </c>
      <c r="L24" s="16" t="s">
        <v>148</v>
      </c>
      <c r="M24" s="22" t="s">
        <v>187</v>
      </c>
      <c r="N24" s="83" t="s">
        <v>237</v>
      </c>
      <c r="O24" s="16"/>
      <c r="P24" s="16"/>
    </row>
    <row r="25" spans="1:17" s="19" customFormat="1" ht="20.25" hidden="1" customHeight="1">
      <c r="A25" s="75"/>
      <c r="B25" s="77" t="s">
        <v>46</v>
      </c>
      <c r="C25" s="30" t="s">
        <v>47</v>
      </c>
      <c r="D25" s="31">
        <f t="shared" ref="D25:P25" si="8">SUM(D26:D27)</f>
        <v>30867000</v>
      </c>
      <c r="E25" s="31">
        <f t="shared" ref="E25" si="9">SUM(E26:E27)</f>
        <v>30867000</v>
      </c>
      <c r="F25" s="31">
        <f t="shared" si="8"/>
        <v>0</v>
      </c>
      <c r="G25" s="31">
        <f t="shared" si="8"/>
        <v>0</v>
      </c>
      <c r="H25" s="31"/>
      <c r="I25" s="107"/>
      <c r="J25" s="56"/>
      <c r="K25" s="31"/>
      <c r="L25" s="31"/>
      <c r="M25" s="31">
        <f t="shared" si="8"/>
        <v>0</v>
      </c>
      <c r="N25" s="31">
        <f t="shared" si="8"/>
        <v>0</v>
      </c>
      <c r="O25" s="31">
        <f t="shared" si="8"/>
        <v>0</v>
      </c>
      <c r="P25" s="31">
        <f t="shared" si="8"/>
        <v>0</v>
      </c>
      <c r="Q25" s="32">
        <f>SUM(D26:D27)</f>
        <v>30867000</v>
      </c>
    </row>
    <row r="26" spans="1:17" s="11" customFormat="1" ht="63">
      <c r="A26" s="75">
        <v>14</v>
      </c>
      <c r="B26" s="76" t="s">
        <v>206</v>
      </c>
      <c r="C26" s="24" t="s">
        <v>49</v>
      </c>
      <c r="D26" s="16">
        <v>7980000</v>
      </c>
      <c r="E26" s="16">
        <v>7980000</v>
      </c>
      <c r="F26" s="62"/>
      <c r="G26" s="64">
        <v>0</v>
      </c>
      <c r="H26" s="64">
        <f>E26-G26</f>
        <v>7980000</v>
      </c>
      <c r="I26" s="108"/>
      <c r="J26" s="63"/>
      <c r="K26" s="62"/>
      <c r="L26" s="62"/>
      <c r="M26" s="93" t="s">
        <v>187</v>
      </c>
      <c r="N26" s="62"/>
      <c r="O26" s="94" t="s">
        <v>237</v>
      </c>
      <c r="P26" s="95" t="s">
        <v>239</v>
      </c>
    </row>
    <row r="27" spans="1:17" s="11" customFormat="1" ht="63">
      <c r="A27" s="75">
        <v>15</v>
      </c>
      <c r="B27" s="76" t="s">
        <v>207</v>
      </c>
      <c r="C27" s="24" t="s">
        <v>51</v>
      </c>
      <c r="D27" s="16">
        <v>22887000</v>
      </c>
      <c r="E27" s="16">
        <v>22887000</v>
      </c>
      <c r="F27" s="62"/>
      <c r="G27" s="64">
        <v>0</v>
      </c>
      <c r="H27" s="64">
        <f>E27-G27</f>
        <v>22887000</v>
      </c>
      <c r="I27" s="108"/>
      <c r="J27" s="63"/>
      <c r="K27" s="62"/>
      <c r="L27" s="62"/>
      <c r="M27" s="93" t="s">
        <v>187</v>
      </c>
      <c r="N27" s="62"/>
      <c r="O27" s="94" t="s">
        <v>237</v>
      </c>
      <c r="P27" s="95" t="s">
        <v>239</v>
      </c>
    </row>
    <row r="28" spans="1:17" s="11" customFormat="1" ht="23.25" hidden="1" customHeight="1">
      <c r="A28" s="75"/>
      <c r="B28" s="78" t="s">
        <v>52</v>
      </c>
      <c r="C28" s="17"/>
      <c r="D28" s="23" t="e">
        <f>D29</f>
        <v>#REF!</v>
      </c>
      <c r="E28" s="23" t="e">
        <f>E29</f>
        <v>#REF!</v>
      </c>
      <c r="F28" s="23">
        <f t="shared" ref="F28:G28" si="10">F29</f>
        <v>6867700</v>
      </c>
      <c r="G28" s="23">
        <f t="shared" si="10"/>
        <v>6867700</v>
      </c>
      <c r="H28" s="23"/>
      <c r="I28" s="109"/>
      <c r="J28" s="53"/>
      <c r="K28" s="23"/>
      <c r="L28" s="23"/>
      <c r="M28" s="23">
        <f t="shared" ref="M28:P28" si="11">M29</f>
        <v>0</v>
      </c>
      <c r="N28" s="23">
        <f t="shared" si="11"/>
        <v>0</v>
      </c>
      <c r="O28" s="23">
        <f t="shared" si="11"/>
        <v>0</v>
      </c>
      <c r="P28" s="23">
        <f t="shared" si="11"/>
        <v>0</v>
      </c>
    </row>
    <row r="29" spans="1:17" s="11" customFormat="1" ht="42" hidden="1">
      <c r="A29" s="75"/>
      <c r="B29" s="79" t="s">
        <v>53</v>
      </c>
      <c r="C29" s="13"/>
      <c r="D29" s="14" t="e">
        <f>+#REF!+D30</f>
        <v>#REF!</v>
      </c>
      <c r="E29" s="14" t="e">
        <f>+#REF!+E30</f>
        <v>#REF!</v>
      </c>
      <c r="F29" s="14">
        <f t="shared" ref="F29:P30" si="12">+F30</f>
        <v>6867700</v>
      </c>
      <c r="G29" s="14">
        <f t="shared" si="12"/>
        <v>6867700</v>
      </c>
      <c r="H29" s="14"/>
      <c r="I29" s="54"/>
      <c r="J29" s="54"/>
      <c r="K29" s="14"/>
      <c r="L29" s="14"/>
      <c r="M29" s="14">
        <f t="shared" si="12"/>
        <v>0</v>
      </c>
      <c r="N29" s="14">
        <f t="shared" si="12"/>
        <v>0</v>
      </c>
      <c r="O29" s="14">
        <f t="shared" si="12"/>
        <v>0</v>
      </c>
      <c r="P29" s="14">
        <f t="shared" si="12"/>
        <v>0</v>
      </c>
    </row>
    <row r="30" spans="1:17" s="27" customFormat="1" ht="23.25" hidden="1" customHeight="1">
      <c r="A30" s="101"/>
      <c r="B30" s="80" t="s">
        <v>17</v>
      </c>
      <c r="C30" s="35"/>
      <c r="D30" s="26">
        <f>+D31</f>
        <v>33061200</v>
      </c>
      <c r="E30" s="26">
        <f>+E31</f>
        <v>33061200</v>
      </c>
      <c r="F30" s="26">
        <f t="shared" si="12"/>
        <v>6867700</v>
      </c>
      <c r="G30" s="26">
        <f t="shared" si="12"/>
        <v>6867700</v>
      </c>
      <c r="H30" s="26"/>
      <c r="I30" s="110"/>
      <c r="J30" s="55"/>
      <c r="K30" s="26"/>
      <c r="L30" s="26"/>
      <c r="M30" s="26">
        <f t="shared" si="12"/>
        <v>0</v>
      </c>
      <c r="N30" s="26">
        <f t="shared" si="12"/>
        <v>0</v>
      </c>
      <c r="O30" s="26">
        <f t="shared" si="12"/>
        <v>0</v>
      </c>
      <c r="P30" s="26">
        <f t="shared" si="12"/>
        <v>0</v>
      </c>
    </row>
    <row r="31" spans="1:17" s="19" customFormat="1" hidden="1">
      <c r="A31" s="75"/>
      <c r="B31" s="77" t="s">
        <v>18</v>
      </c>
      <c r="C31" s="36"/>
      <c r="D31" s="31">
        <f>SUM(D32:D70)</f>
        <v>33061200</v>
      </c>
      <c r="E31" s="31">
        <f>SUM(E32:E70)</f>
        <v>33061200</v>
      </c>
      <c r="F31" s="31">
        <f t="shared" ref="F31:P31" si="13">SUM(F32:F70)</f>
        <v>6867700</v>
      </c>
      <c r="G31" s="31">
        <f t="shared" si="13"/>
        <v>6867700</v>
      </c>
      <c r="H31" s="31"/>
      <c r="I31" s="107"/>
      <c r="J31" s="56"/>
      <c r="K31" s="31"/>
      <c r="L31" s="31"/>
      <c r="M31" s="31">
        <f t="shared" si="13"/>
        <v>0</v>
      </c>
      <c r="N31" s="31">
        <f t="shared" si="13"/>
        <v>0</v>
      </c>
      <c r="O31" s="31">
        <f t="shared" si="13"/>
        <v>0</v>
      </c>
      <c r="P31" s="31">
        <f t="shared" si="13"/>
        <v>0</v>
      </c>
    </row>
    <row r="32" spans="1:17" s="11" customFormat="1" ht="63">
      <c r="A32" s="75">
        <v>16</v>
      </c>
      <c r="B32" s="76" t="s">
        <v>208</v>
      </c>
      <c r="C32" s="24" t="s">
        <v>55</v>
      </c>
      <c r="D32" s="16">
        <v>2400000</v>
      </c>
      <c r="E32" s="16">
        <v>2400000</v>
      </c>
      <c r="F32" s="16">
        <v>2399000</v>
      </c>
      <c r="G32" s="16">
        <v>2399000</v>
      </c>
      <c r="H32" s="16">
        <f>E32-G32</f>
        <v>1000</v>
      </c>
      <c r="I32" s="58" t="s">
        <v>227</v>
      </c>
      <c r="J32" s="57" t="s">
        <v>228</v>
      </c>
      <c r="K32" s="65" t="s">
        <v>167</v>
      </c>
      <c r="L32" s="16" t="s">
        <v>171</v>
      </c>
      <c r="M32" s="22" t="s">
        <v>187</v>
      </c>
      <c r="N32" s="83" t="s">
        <v>237</v>
      </c>
      <c r="O32" s="16"/>
      <c r="P32" s="65" t="s">
        <v>238</v>
      </c>
    </row>
    <row r="33" spans="1:16" s="11" customFormat="1" ht="46.5" customHeight="1">
      <c r="A33" s="75">
        <v>17</v>
      </c>
      <c r="B33" s="76" t="s">
        <v>209</v>
      </c>
      <c r="C33" s="24" t="s">
        <v>57</v>
      </c>
      <c r="D33" s="16">
        <v>960000</v>
      </c>
      <c r="E33" s="16">
        <v>960000</v>
      </c>
      <c r="F33" s="16">
        <v>960000</v>
      </c>
      <c r="G33" s="16">
        <v>960000</v>
      </c>
      <c r="H33" s="16">
        <f t="shared" ref="H33:H77" si="14">E33-G33</f>
        <v>0</v>
      </c>
      <c r="I33" s="58" t="s">
        <v>229</v>
      </c>
      <c r="J33" s="57" t="s">
        <v>230</v>
      </c>
      <c r="K33" s="16" t="s">
        <v>165</v>
      </c>
      <c r="L33" s="16" t="s">
        <v>170</v>
      </c>
      <c r="M33" s="22" t="s">
        <v>187</v>
      </c>
      <c r="N33" s="83" t="s">
        <v>237</v>
      </c>
      <c r="O33" s="16"/>
      <c r="P33" s="65" t="s">
        <v>238</v>
      </c>
    </row>
    <row r="34" spans="1:16" s="11" customFormat="1" ht="63">
      <c r="A34" s="75">
        <v>18</v>
      </c>
      <c r="B34" s="76" t="s">
        <v>210</v>
      </c>
      <c r="C34" s="15" t="s">
        <v>59</v>
      </c>
      <c r="D34" s="21">
        <v>2400000</v>
      </c>
      <c r="E34" s="21">
        <v>2400000</v>
      </c>
      <c r="F34" s="21">
        <v>2385000</v>
      </c>
      <c r="G34" s="21">
        <v>2385000</v>
      </c>
      <c r="H34" s="16">
        <f t="shared" si="14"/>
        <v>15000</v>
      </c>
      <c r="I34" s="20" t="s">
        <v>231</v>
      </c>
      <c r="J34" s="82" t="s">
        <v>232</v>
      </c>
      <c r="K34" s="66" t="s">
        <v>173</v>
      </c>
      <c r="L34" s="67" t="s">
        <v>174</v>
      </c>
      <c r="M34" s="22" t="s">
        <v>187</v>
      </c>
      <c r="N34" s="83" t="s">
        <v>237</v>
      </c>
      <c r="O34" s="21"/>
      <c r="P34" s="65" t="s">
        <v>238</v>
      </c>
    </row>
    <row r="35" spans="1:16" s="11" customFormat="1" ht="63">
      <c r="A35" s="75">
        <v>19</v>
      </c>
      <c r="B35" s="76" t="s">
        <v>211</v>
      </c>
      <c r="C35" s="15" t="s">
        <v>61</v>
      </c>
      <c r="D35" s="16">
        <v>780000</v>
      </c>
      <c r="E35" s="16">
        <v>780000</v>
      </c>
      <c r="F35" s="16">
        <v>774000</v>
      </c>
      <c r="G35" s="16">
        <v>774000</v>
      </c>
      <c r="H35" s="16">
        <f t="shared" si="14"/>
        <v>6000</v>
      </c>
      <c r="I35" s="58" t="s">
        <v>229</v>
      </c>
      <c r="J35" s="57" t="s">
        <v>230</v>
      </c>
      <c r="K35" s="16" t="s">
        <v>165</v>
      </c>
      <c r="L35" s="16" t="s">
        <v>170</v>
      </c>
      <c r="M35" s="22" t="s">
        <v>187</v>
      </c>
      <c r="N35" s="83" t="s">
        <v>237</v>
      </c>
      <c r="O35" s="16"/>
      <c r="P35" s="65" t="s">
        <v>238</v>
      </c>
    </row>
    <row r="36" spans="1:16" s="11" customFormat="1" ht="63" hidden="1">
      <c r="A36" s="75"/>
      <c r="B36" s="76" t="s">
        <v>62</v>
      </c>
      <c r="C36" s="15" t="s">
        <v>63</v>
      </c>
      <c r="D36" s="16">
        <v>120000</v>
      </c>
      <c r="E36" s="16">
        <v>120000</v>
      </c>
      <c r="F36" s="16"/>
      <c r="G36" s="16"/>
      <c r="H36" s="16">
        <f t="shared" si="14"/>
        <v>120000</v>
      </c>
      <c r="I36" s="58"/>
      <c r="J36" s="57"/>
      <c r="K36" s="16"/>
      <c r="L36" s="16"/>
      <c r="M36" s="16"/>
      <c r="N36" s="83" t="s">
        <v>237</v>
      </c>
      <c r="O36" s="16"/>
      <c r="P36" s="16"/>
    </row>
    <row r="37" spans="1:16" s="11" customFormat="1" ht="63">
      <c r="A37" s="75">
        <v>20</v>
      </c>
      <c r="B37" s="76" t="s">
        <v>212</v>
      </c>
      <c r="C37" s="15" t="s">
        <v>65</v>
      </c>
      <c r="D37" s="16">
        <v>324000</v>
      </c>
      <c r="E37" s="16">
        <v>324000</v>
      </c>
      <c r="F37" s="16">
        <v>249900</v>
      </c>
      <c r="G37" s="16">
        <v>249900</v>
      </c>
      <c r="H37" s="16">
        <f t="shared" si="14"/>
        <v>74100</v>
      </c>
      <c r="I37" s="58" t="s">
        <v>233</v>
      </c>
      <c r="J37" s="57" t="s">
        <v>228</v>
      </c>
      <c r="K37" s="65" t="s">
        <v>168</v>
      </c>
      <c r="L37" s="16" t="s">
        <v>171</v>
      </c>
      <c r="M37" s="22" t="s">
        <v>187</v>
      </c>
      <c r="N37" s="83" t="s">
        <v>237</v>
      </c>
      <c r="O37" s="16"/>
      <c r="P37" s="65" t="s">
        <v>238</v>
      </c>
    </row>
    <row r="38" spans="1:16" s="11" customFormat="1" ht="42" hidden="1">
      <c r="A38" s="75"/>
      <c r="B38" s="76" t="s">
        <v>66</v>
      </c>
      <c r="C38" s="15" t="s">
        <v>67</v>
      </c>
      <c r="D38" s="16">
        <v>200000</v>
      </c>
      <c r="E38" s="16">
        <v>200000</v>
      </c>
      <c r="F38" s="16"/>
      <c r="G38" s="16"/>
      <c r="H38" s="16">
        <f t="shared" si="14"/>
        <v>200000</v>
      </c>
      <c r="I38" s="57"/>
      <c r="J38" s="57"/>
      <c r="K38" s="16"/>
      <c r="L38" s="16"/>
      <c r="M38" s="16"/>
      <c r="N38" s="83" t="s">
        <v>237</v>
      </c>
      <c r="O38" s="16"/>
      <c r="P38" s="16"/>
    </row>
    <row r="39" spans="1:16" s="11" customFormat="1" ht="42" hidden="1">
      <c r="A39" s="75"/>
      <c r="B39" s="76" t="s">
        <v>68</v>
      </c>
      <c r="C39" s="15" t="s">
        <v>69</v>
      </c>
      <c r="D39" s="22">
        <v>150000</v>
      </c>
      <c r="E39" s="22">
        <v>150000</v>
      </c>
      <c r="F39" s="22"/>
      <c r="G39" s="22"/>
      <c r="H39" s="16">
        <f t="shared" si="14"/>
        <v>150000</v>
      </c>
      <c r="I39" s="58"/>
      <c r="J39" s="58"/>
      <c r="K39" s="22"/>
      <c r="L39" s="22"/>
      <c r="M39" s="22"/>
      <c r="N39" s="83" t="s">
        <v>237</v>
      </c>
      <c r="O39" s="22"/>
      <c r="P39" s="22"/>
    </row>
    <row r="40" spans="1:16" s="11" customFormat="1" ht="45.75" hidden="1" customHeight="1">
      <c r="A40" s="75"/>
      <c r="B40" s="76" t="s">
        <v>70</v>
      </c>
      <c r="C40" s="15" t="s">
        <v>71</v>
      </c>
      <c r="D40" s="16">
        <v>665000</v>
      </c>
      <c r="E40" s="16">
        <v>665000</v>
      </c>
      <c r="F40" s="16"/>
      <c r="G40" s="16"/>
      <c r="H40" s="16">
        <f t="shared" si="14"/>
        <v>665000</v>
      </c>
      <c r="I40" s="57"/>
      <c r="J40" s="57"/>
      <c r="K40" s="16"/>
      <c r="L40" s="16"/>
      <c r="M40" s="16"/>
      <c r="N40" s="83" t="s">
        <v>237</v>
      </c>
      <c r="O40" s="16"/>
      <c r="P40" s="16"/>
    </row>
    <row r="41" spans="1:16" s="11" customFormat="1" ht="42" hidden="1">
      <c r="A41" s="75"/>
      <c r="B41" s="76" t="s">
        <v>72</v>
      </c>
      <c r="C41" s="15" t="s">
        <v>73</v>
      </c>
      <c r="D41" s="22">
        <v>1080000</v>
      </c>
      <c r="E41" s="22">
        <v>1080000</v>
      </c>
      <c r="F41" s="22"/>
      <c r="G41" s="22"/>
      <c r="H41" s="16">
        <f t="shared" si="14"/>
        <v>1080000</v>
      </c>
      <c r="I41" s="58"/>
      <c r="J41" s="58"/>
      <c r="K41" s="22"/>
      <c r="L41" s="22"/>
      <c r="M41" s="22"/>
      <c r="N41" s="83" t="s">
        <v>237</v>
      </c>
      <c r="O41" s="22"/>
      <c r="P41" s="22"/>
    </row>
    <row r="42" spans="1:16" s="11" customFormat="1" ht="42" hidden="1">
      <c r="A42" s="75"/>
      <c r="B42" s="76" t="s">
        <v>74</v>
      </c>
      <c r="C42" s="15" t="s">
        <v>75</v>
      </c>
      <c r="D42" s="16">
        <v>130000</v>
      </c>
      <c r="E42" s="16">
        <v>130000</v>
      </c>
      <c r="F42" s="16"/>
      <c r="G42" s="16"/>
      <c r="H42" s="16">
        <f t="shared" si="14"/>
        <v>130000</v>
      </c>
      <c r="I42" s="57"/>
      <c r="J42" s="57"/>
      <c r="K42" s="16"/>
      <c r="L42" s="16"/>
      <c r="M42" s="16"/>
      <c r="N42" s="83" t="s">
        <v>237</v>
      </c>
      <c r="O42" s="16"/>
      <c r="P42" s="16"/>
    </row>
    <row r="43" spans="1:16" s="11" customFormat="1" ht="42" hidden="1">
      <c r="A43" s="75"/>
      <c r="B43" s="76" t="s">
        <v>76</v>
      </c>
      <c r="C43" s="15" t="s">
        <v>77</v>
      </c>
      <c r="D43" s="21">
        <v>520000</v>
      </c>
      <c r="E43" s="21">
        <v>520000</v>
      </c>
      <c r="F43" s="21"/>
      <c r="G43" s="21"/>
      <c r="H43" s="16">
        <f t="shared" si="14"/>
        <v>520000</v>
      </c>
      <c r="I43" s="20"/>
      <c r="J43" s="20"/>
      <c r="K43" s="21"/>
      <c r="L43" s="21"/>
      <c r="M43" s="21"/>
      <c r="N43" s="83" t="s">
        <v>237</v>
      </c>
      <c r="O43" s="21"/>
      <c r="P43" s="21"/>
    </row>
    <row r="44" spans="1:16" s="11" customFormat="1" ht="42" hidden="1">
      <c r="A44" s="75"/>
      <c r="B44" s="76" t="s">
        <v>78</v>
      </c>
      <c r="C44" s="15" t="s">
        <v>79</v>
      </c>
      <c r="D44" s="22">
        <v>750000</v>
      </c>
      <c r="E44" s="22">
        <v>750000</v>
      </c>
      <c r="F44" s="22"/>
      <c r="G44" s="22"/>
      <c r="H44" s="16">
        <f t="shared" si="14"/>
        <v>750000</v>
      </c>
      <c r="I44" s="58"/>
      <c r="J44" s="58"/>
      <c r="K44" s="22"/>
      <c r="L44" s="22"/>
      <c r="M44" s="22"/>
      <c r="N44" s="83" t="s">
        <v>237</v>
      </c>
      <c r="O44" s="22"/>
      <c r="P44" s="22"/>
    </row>
    <row r="45" spans="1:16" s="11" customFormat="1" ht="42" hidden="1">
      <c r="A45" s="75"/>
      <c r="B45" s="76" t="s">
        <v>80</v>
      </c>
      <c r="C45" s="15" t="s">
        <v>81</v>
      </c>
      <c r="D45" s="16">
        <v>312000</v>
      </c>
      <c r="E45" s="16">
        <v>312000</v>
      </c>
      <c r="F45" s="16"/>
      <c r="G45" s="16"/>
      <c r="H45" s="16">
        <f t="shared" si="14"/>
        <v>312000</v>
      </c>
      <c r="I45" s="57"/>
      <c r="J45" s="57"/>
      <c r="K45" s="16"/>
      <c r="L45" s="16"/>
      <c r="M45" s="16"/>
      <c r="N45" s="83" t="s">
        <v>237</v>
      </c>
      <c r="O45" s="16"/>
      <c r="P45" s="16"/>
    </row>
    <row r="46" spans="1:16" s="11" customFormat="1" ht="42" hidden="1">
      <c r="A46" s="75"/>
      <c r="B46" s="76" t="s">
        <v>82</v>
      </c>
      <c r="C46" s="15" t="s">
        <v>83</v>
      </c>
      <c r="D46" s="16">
        <v>342500</v>
      </c>
      <c r="E46" s="16">
        <v>342500</v>
      </c>
      <c r="F46" s="16"/>
      <c r="G46" s="16"/>
      <c r="H46" s="16">
        <f t="shared" si="14"/>
        <v>342500</v>
      </c>
      <c r="I46" s="57"/>
      <c r="J46" s="57"/>
      <c r="K46" s="16"/>
      <c r="L46" s="16"/>
      <c r="M46" s="16"/>
      <c r="N46" s="83" t="s">
        <v>237</v>
      </c>
      <c r="O46" s="16"/>
      <c r="P46" s="16"/>
    </row>
    <row r="47" spans="1:16" s="11" customFormat="1" ht="42" hidden="1">
      <c r="A47" s="75"/>
      <c r="B47" s="76" t="s">
        <v>84</v>
      </c>
      <c r="C47" s="15" t="s">
        <v>85</v>
      </c>
      <c r="D47" s="16">
        <v>391900</v>
      </c>
      <c r="E47" s="16">
        <v>391900</v>
      </c>
      <c r="F47" s="16"/>
      <c r="G47" s="16"/>
      <c r="H47" s="16">
        <f t="shared" si="14"/>
        <v>391900</v>
      </c>
      <c r="I47" s="57"/>
      <c r="J47" s="57"/>
      <c r="K47" s="16"/>
      <c r="L47" s="16"/>
      <c r="M47" s="16"/>
      <c r="N47" s="83" t="s">
        <v>237</v>
      </c>
      <c r="O47" s="16"/>
      <c r="P47" s="16"/>
    </row>
    <row r="48" spans="1:16" s="11" customFormat="1" ht="45.75" hidden="1" customHeight="1">
      <c r="A48" s="75"/>
      <c r="B48" s="76" t="s">
        <v>86</v>
      </c>
      <c r="C48" s="15" t="s">
        <v>87</v>
      </c>
      <c r="D48" s="16">
        <v>532200</v>
      </c>
      <c r="E48" s="16">
        <v>532200</v>
      </c>
      <c r="F48" s="16"/>
      <c r="G48" s="16"/>
      <c r="H48" s="16">
        <f t="shared" si="14"/>
        <v>532200</v>
      </c>
      <c r="I48" s="57"/>
      <c r="J48" s="57"/>
      <c r="K48" s="16"/>
      <c r="L48" s="16"/>
      <c r="M48" s="16"/>
      <c r="N48" s="83" t="s">
        <v>237</v>
      </c>
      <c r="O48" s="16"/>
      <c r="P48" s="16"/>
    </row>
    <row r="49" spans="1:16" s="11" customFormat="1" ht="42" hidden="1">
      <c r="A49" s="75"/>
      <c r="B49" s="76" t="s">
        <v>88</v>
      </c>
      <c r="C49" s="15" t="s">
        <v>89</v>
      </c>
      <c r="D49" s="16">
        <v>1300000</v>
      </c>
      <c r="E49" s="16">
        <v>1300000</v>
      </c>
      <c r="F49" s="16"/>
      <c r="G49" s="16"/>
      <c r="H49" s="16">
        <f t="shared" si="14"/>
        <v>1300000</v>
      </c>
      <c r="I49" s="57"/>
      <c r="J49" s="57"/>
      <c r="K49" s="16"/>
      <c r="L49" s="16"/>
      <c r="M49" s="16"/>
      <c r="N49" s="83" t="s">
        <v>237</v>
      </c>
      <c r="O49" s="16"/>
      <c r="P49" s="16"/>
    </row>
    <row r="50" spans="1:16" s="11" customFormat="1" ht="47.25" hidden="1" customHeight="1">
      <c r="A50" s="75"/>
      <c r="B50" s="76" t="s">
        <v>90</v>
      </c>
      <c r="C50" s="15" t="s">
        <v>91</v>
      </c>
      <c r="D50" s="16">
        <v>360000</v>
      </c>
      <c r="E50" s="16">
        <v>360000</v>
      </c>
      <c r="F50" s="16"/>
      <c r="G50" s="16"/>
      <c r="H50" s="16">
        <f t="shared" si="14"/>
        <v>360000</v>
      </c>
      <c r="I50" s="57"/>
      <c r="J50" s="57"/>
      <c r="K50" s="16"/>
      <c r="L50" s="16"/>
      <c r="M50" s="16"/>
      <c r="N50" s="83" t="s">
        <v>237</v>
      </c>
      <c r="O50" s="16"/>
      <c r="P50" s="16"/>
    </row>
    <row r="51" spans="1:16" s="11" customFormat="1" ht="48" hidden="1" customHeight="1">
      <c r="A51" s="75"/>
      <c r="B51" s="76" t="s">
        <v>92</v>
      </c>
      <c r="C51" s="15" t="s">
        <v>93</v>
      </c>
      <c r="D51" s="16">
        <v>895000</v>
      </c>
      <c r="E51" s="16">
        <v>895000</v>
      </c>
      <c r="F51" s="16"/>
      <c r="G51" s="16"/>
      <c r="H51" s="16">
        <f t="shared" si="14"/>
        <v>895000</v>
      </c>
      <c r="I51" s="57"/>
      <c r="J51" s="57"/>
      <c r="K51" s="16"/>
      <c r="L51" s="16"/>
      <c r="M51" s="16"/>
      <c r="N51" s="83" t="s">
        <v>237</v>
      </c>
      <c r="O51" s="16"/>
      <c r="P51" s="16"/>
    </row>
    <row r="52" spans="1:16" s="11" customFormat="1" ht="42" hidden="1">
      <c r="A52" s="75"/>
      <c r="B52" s="76" t="s">
        <v>94</v>
      </c>
      <c r="C52" s="15" t="s">
        <v>95</v>
      </c>
      <c r="D52" s="16">
        <v>1290000</v>
      </c>
      <c r="E52" s="16">
        <v>1290000</v>
      </c>
      <c r="F52" s="16"/>
      <c r="G52" s="16"/>
      <c r="H52" s="16">
        <f t="shared" si="14"/>
        <v>1290000</v>
      </c>
      <c r="I52" s="57"/>
      <c r="J52" s="57"/>
      <c r="K52" s="16"/>
      <c r="L52" s="16"/>
      <c r="M52" s="16"/>
      <c r="N52" s="83" t="s">
        <v>237</v>
      </c>
      <c r="O52" s="16"/>
      <c r="P52" s="16"/>
    </row>
    <row r="53" spans="1:16" s="19" customFormat="1" ht="42" hidden="1">
      <c r="A53" s="75"/>
      <c r="B53" s="76" t="s">
        <v>96</v>
      </c>
      <c r="C53" s="15" t="s">
        <v>97</v>
      </c>
      <c r="D53" s="16">
        <v>460000</v>
      </c>
      <c r="E53" s="16">
        <v>460000</v>
      </c>
      <c r="F53" s="16"/>
      <c r="G53" s="16"/>
      <c r="H53" s="16">
        <f t="shared" si="14"/>
        <v>460000</v>
      </c>
      <c r="I53" s="57"/>
      <c r="J53" s="57"/>
      <c r="K53" s="16"/>
      <c r="L53" s="16"/>
      <c r="M53" s="16"/>
      <c r="N53" s="83" t="s">
        <v>237</v>
      </c>
      <c r="O53" s="16"/>
      <c r="P53" s="16"/>
    </row>
    <row r="54" spans="1:16" s="11" customFormat="1" ht="42" hidden="1">
      <c r="A54" s="75"/>
      <c r="B54" s="76" t="s">
        <v>98</v>
      </c>
      <c r="C54" s="15" t="s">
        <v>99</v>
      </c>
      <c r="D54" s="16">
        <v>1075000</v>
      </c>
      <c r="E54" s="16">
        <v>1075000</v>
      </c>
      <c r="F54" s="16"/>
      <c r="G54" s="16"/>
      <c r="H54" s="16">
        <f t="shared" si="14"/>
        <v>1075000</v>
      </c>
      <c r="I54" s="57"/>
      <c r="J54" s="57"/>
      <c r="K54" s="16"/>
      <c r="L54" s="16"/>
      <c r="M54" s="16"/>
      <c r="N54" s="83" t="s">
        <v>237</v>
      </c>
      <c r="O54" s="16"/>
      <c r="P54" s="16"/>
    </row>
    <row r="55" spans="1:16" s="11" customFormat="1" ht="42" hidden="1">
      <c r="A55" s="75"/>
      <c r="B55" s="76" t="s">
        <v>100</v>
      </c>
      <c r="C55" s="15" t="s">
        <v>101</v>
      </c>
      <c r="D55" s="16">
        <v>1450000</v>
      </c>
      <c r="E55" s="16">
        <v>1450000</v>
      </c>
      <c r="F55" s="16"/>
      <c r="G55" s="16"/>
      <c r="H55" s="16">
        <f t="shared" si="14"/>
        <v>1450000</v>
      </c>
      <c r="I55" s="57"/>
      <c r="J55" s="57"/>
      <c r="K55" s="16"/>
      <c r="L55" s="16"/>
      <c r="M55" s="16"/>
      <c r="N55" s="83" t="s">
        <v>237</v>
      </c>
      <c r="O55" s="16"/>
      <c r="P55" s="16"/>
    </row>
    <row r="56" spans="1:16" s="11" customFormat="1" ht="42" hidden="1">
      <c r="A56" s="75"/>
      <c r="B56" s="76" t="s">
        <v>102</v>
      </c>
      <c r="C56" s="15" t="s">
        <v>103</v>
      </c>
      <c r="D56" s="16">
        <v>2685000</v>
      </c>
      <c r="E56" s="16">
        <v>2685000</v>
      </c>
      <c r="F56" s="16"/>
      <c r="G56" s="16"/>
      <c r="H56" s="16">
        <f t="shared" si="14"/>
        <v>2685000</v>
      </c>
      <c r="I56" s="57"/>
      <c r="J56" s="57"/>
      <c r="K56" s="16"/>
      <c r="L56" s="16"/>
      <c r="M56" s="16"/>
      <c r="N56" s="83" t="s">
        <v>237</v>
      </c>
      <c r="O56" s="16"/>
      <c r="P56" s="16"/>
    </row>
    <row r="57" spans="1:16" s="11" customFormat="1" ht="42" hidden="1">
      <c r="A57" s="75"/>
      <c r="B57" s="76" t="s">
        <v>104</v>
      </c>
      <c r="C57" s="15" t="s">
        <v>105</v>
      </c>
      <c r="D57" s="16">
        <v>1065000</v>
      </c>
      <c r="E57" s="16">
        <v>1065000</v>
      </c>
      <c r="F57" s="16"/>
      <c r="G57" s="16"/>
      <c r="H57" s="16">
        <f t="shared" si="14"/>
        <v>1065000</v>
      </c>
      <c r="I57" s="57"/>
      <c r="J57" s="57"/>
      <c r="K57" s="16"/>
      <c r="L57" s="16"/>
      <c r="M57" s="16"/>
      <c r="N57" s="83" t="s">
        <v>237</v>
      </c>
      <c r="O57" s="16"/>
      <c r="P57" s="16"/>
    </row>
    <row r="58" spans="1:16" s="19" customFormat="1" ht="42" hidden="1">
      <c r="A58" s="75"/>
      <c r="B58" s="76" t="s">
        <v>106</v>
      </c>
      <c r="C58" s="15" t="s">
        <v>107</v>
      </c>
      <c r="D58" s="16">
        <v>755000</v>
      </c>
      <c r="E58" s="16">
        <v>755000</v>
      </c>
      <c r="F58" s="16"/>
      <c r="G58" s="16"/>
      <c r="H58" s="16">
        <f t="shared" si="14"/>
        <v>755000</v>
      </c>
      <c r="I58" s="57"/>
      <c r="J58" s="57"/>
      <c r="K58" s="16"/>
      <c r="L58" s="16"/>
      <c r="M58" s="16"/>
      <c r="N58" s="83" t="s">
        <v>237</v>
      </c>
      <c r="O58" s="16"/>
      <c r="P58" s="16"/>
    </row>
    <row r="59" spans="1:16" s="11" customFormat="1" ht="46.5" hidden="1" customHeight="1">
      <c r="A59" s="75"/>
      <c r="B59" s="76" t="s">
        <v>108</v>
      </c>
      <c r="C59" s="15" t="s">
        <v>109</v>
      </c>
      <c r="D59" s="16">
        <v>335000</v>
      </c>
      <c r="E59" s="16">
        <v>335000</v>
      </c>
      <c r="F59" s="16"/>
      <c r="G59" s="16"/>
      <c r="H59" s="16">
        <f t="shared" si="14"/>
        <v>335000</v>
      </c>
      <c r="I59" s="57"/>
      <c r="J59" s="57"/>
      <c r="K59" s="16"/>
      <c r="L59" s="16"/>
      <c r="M59" s="16"/>
      <c r="N59" s="83" t="s">
        <v>237</v>
      </c>
      <c r="O59" s="16"/>
      <c r="P59" s="16"/>
    </row>
    <row r="60" spans="1:16" s="11" customFormat="1" ht="42" hidden="1">
      <c r="A60" s="75"/>
      <c r="B60" s="76" t="s">
        <v>110</v>
      </c>
      <c r="C60" s="15" t="s">
        <v>111</v>
      </c>
      <c r="D60" s="16">
        <v>455000</v>
      </c>
      <c r="E60" s="16">
        <v>455000</v>
      </c>
      <c r="F60" s="16"/>
      <c r="G60" s="16"/>
      <c r="H60" s="16">
        <f t="shared" si="14"/>
        <v>455000</v>
      </c>
      <c r="I60" s="57"/>
      <c r="J60" s="57"/>
      <c r="K60" s="16"/>
      <c r="L60" s="16"/>
      <c r="M60" s="16"/>
      <c r="N60" s="83" t="s">
        <v>237</v>
      </c>
      <c r="O60" s="16"/>
      <c r="P60" s="16"/>
    </row>
    <row r="61" spans="1:16" s="11" customFormat="1" ht="46.5" hidden="1" customHeight="1">
      <c r="A61" s="75"/>
      <c r="B61" s="76" t="s">
        <v>112</v>
      </c>
      <c r="C61" s="15" t="s">
        <v>113</v>
      </c>
      <c r="D61" s="16">
        <v>415000</v>
      </c>
      <c r="E61" s="16">
        <v>415000</v>
      </c>
      <c r="F61" s="16"/>
      <c r="G61" s="16"/>
      <c r="H61" s="16">
        <f t="shared" si="14"/>
        <v>415000</v>
      </c>
      <c r="I61" s="57"/>
      <c r="J61" s="57"/>
      <c r="K61" s="16"/>
      <c r="L61" s="16"/>
      <c r="M61" s="16"/>
      <c r="N61" s="83" t="s">
        <v>237</v>
      </c>
      <c r="O61" s="16"/>
      <c r="P61" s="16"/>
    </row>
    <row r="62" spans="1:16" s="11" customFormat="1" ht="46.5" hidden="1" customHeight="1">
      <c r="A62" s="75"/>
      <c r="B62" s="76" t="s">
        <v>114</v>
      </c>
      <c r="C62" s="15" t="s">
        <v>115</v>
      </c>
      <c r="D62" s="16">
        <v>170000</v>
      </c>
      <c r="E62" s="16">
        <v>170000</v>
      </c>
      <c r="F62" s="16"/>
      <c r="G62" s="16"/>
      <c r="H62" s="16">
        <f t="shared" si="14"/>
        <v>170000</v>
      </c>
      <c r="I62" s="57"/>
      <c r="J62" s="57"/>
      <c r="K62" s="16"/>
      <c r="L62" s="16"/>
      <c r="M62" s="16"/>
      <c r="N62" s="83" t="s">
        <v>237</v>
      </c>
      <c r="O62" s="16"/>
      <c r="P62" s="16"/>
    </row>
    <row r="63" spans="1:16" s="11" customFormat="1" ht="42" hidden="1">
      <c r="A63" s="75"/>
      <c r="B63" s="76" t="s">
        <v>116</v>
      </c>
      <c r="C63" s="15" t="s">
        <v>117</v>
      </c>
      <c r="D63" s="16">
        <v>1240000</v>
      </c>
      <c r="E63" s="16">
        <v>1240000</v>
      </c>
      <c r="F63" s="16"/>
      <c r="G63" s="16"/>
      <c r="H63" s="16">
        <f t="shared" si="14"/>
        <v>1240000</v>
      </c>
      <c r="I63" s="57"/>
      <c r="J63" s="57"/>
      <c r="K63" s="16"/>
      <c r="L63" s="16"/>
      <c r="M63" s="16"/>
      <c r="N63" s="83" t="s">
        <v>237</v>
      </c>
      <c r="O63" s="16"/>
      <c r="P63" s="16"/>
    </row>
    <row r="64" spans="1:16" s="11" customFormat="1" ht="42" hidden="1">
      <c r="A64" s="75"/>
      <c r="B64" s="76" t="s">
        <v>118</v>
      </c>
      <c r="C64" s="37" t="s">
        <v>119</v>
      </c>
      <c r="D64" s="38">
        <v>1565000</v>
      </c>
      <c r="E64" s="38">
        <v>1565000</v>
      </c>
      <c r="F64" s="38"/>
      <c r="G64" s="38"/>
      <c r="H64" s="16">
        <f t="shared" si="14"/>
        <v>1565000</v>
      </c>
      <c r="I64" s="59"/>
      <c r="J64" s="59"/>
      <c r="K64" s="38"/>
      <c r="L64" s="38"/>
      <c r="M64" s="38"/>
      <c r="N64" s="83" t="s">
        <v>237</v>
      </c>
      <c r="O64" s="38"/>
      <c r="P64" s="38"/>
    </row>
    <row r="65" spans="1:16" s="11" customFormat="1" ht="42" hidden="1">
      <c r="A65" s="75"/>
      <c r="B65" s="76" t="s">
        <v>120</v>
      </c>
      <c r="C65" s="20" t="s">
        <v>121</v>
      </c>
      <c r="D65" s="22">
        <v>1585000</v>
      </c>
      <c r="E65" s="22">
        <v>1585000</v>
      </c>
      <c r="F65" s="22"/>
      <c r="G65" s="22"/>
      <c r="H65" s="16">
        <f t="shared" si="14"/>
        <v>1585000</v>
      </c>
      <c r="I65" s="58"/>
      <c r="J65" s="58"/>
      <c r="K65" s="22"/>
      <c r="L65" s="22"/>
      <c r="M65" s="22"/>
      <c r="N65" s="83" t="s">
        <v>237</v>
      </c>
      <c r="O65" s="22"/>
      <c r="P65" s="22"/>
    </row>
    <row r="66" spans="1:16" s="11" customFormat="1" ht="42" hidden="1">
      <c r="A66" s="75"/>
      <c r="B66" s="76" t="s">
        <v>122</v>
      </c>
      <c r="C66" s="15" t="s">
        <v>123</v>
      </c>
      <c r="D66" s="16">
        <v>1080000</v>
      </c>
      <c r="E66" s="16">
        <v>1080000</v>
      </c>
      <c r="F66" s="16"/>
      <c r="G66" s="16"/>
      <c r="H66" s="16">
        <f t="shared" si="14"/>
        <v>1080000</v>
      </c>
      <c r="I66" s="57"/>
      <c r="J66" s="57"/>
      <c r="K66" s="16"/>
      <c r="L66" s="16"/>
      <c r="M66" s="16"/>
      <c r="N66" s="83" t="s">
        <v>237</v>
      </c>
      <c r="O66" s="16"/>
      <c r="P66" s="16"/>
    </row>
    <row r="67" spans="1:16" s="11" customFormat="1" ht="42" hidden="1">
      <c r="A67" s="75"/>
      <c r="B67" s="76" t="s">
        <v>124</v>
      </c>
      <c r="C67" s="15" t="s">
        <v>125</v>
      </c>
      <c r="D67" s="16">
        <v>805000</v>
      </c>
      <c r="E67" s="16">
        <v>805000</v>
      </c>
      <c r="F67" s="16"/>
      <c r="G67" s="16"/>
      <c r="H67" s="16">
        <f t="shared" si="14"/>
        <v>805000</v>
      </c>
      <c r="I67" s="57"/>
      <c r="J67" s="57"/>
      <c r="K67" s="16"/>
      <c r="L67" s="16"/>
      <c r="M67" s="16"/>
      <c r="N67" s="83" t="s">
        <v>237</v>
      </c>
      <c r="O67" s="16"/>
      <c r="P67" s="16"/>
    </row>
    <row r="68" spans="1:16" s="19" customFormat="1" ht="42" hidden="1">
      <c r="A68" s="75"/>
      <c r="B68" s="76" t="s">
        <v>126</v>
      </c>
      <c r="C68" s="15" t="s">
        <v>127</v>
      </c>
      <c r="D68" s="16">
        <v>915000</v>
      </c>
      <c r="E68" s="16">
        <v>915000</v>
      </c>
      <c r="F68" s="16"/>
      <c r="G68" s="16"/>
      <c r="H68" s="16">
        <f t="shared" si="14"/>
        <v>915000</v>
      </c>
      <c r="I68" s="57"/>
      <c r="J68" s="57"/>
      <c r="K68" s="16"/>
      <c r="L68" s="16"/>
      <c r="M68" s="16"/>
      <c r="N68" s="83" t="s">
        <v>237</v>
      </c>
      <c r="O68" s="16"/>
      <c r="P68" s="16"/>
    </row>
    <row r="69" spans="1:16" s="11" customFormat="1" ht="42">
      <c r="A69" s="75">
        <v>21</v>
      </c>
      <c r="B69" s="76" t="s">
        <v>213</v>
      </c>
      <c r="C69" s="15" t="s">
        <v>129</v>
      </c>
      <c r="D69" s="16">
        <v>113600</v>
      </c>
      <c r="E69" s="16">
        <v>113600</v>
      </c>
      <c r="F69" s="16">
        <v>99800</v>
      </c>
      <c r="G69" s="16">
        <v>99800</v>
      </c>
      <c r="H69" s="16">
        <f t="shared" si="14"/>
        <v>13800</v>
      </c>
      <c r="I69" s="57" t="s">
        <v>178</v>
      </c>
      <c r="J69" s="57" t="s">
        <v>234</v>
      </c>
      <c r="K69" s="16" t="s">
        <v>143</v>
      </c>
      <c r="L69" s="16" t="s">
        <v>145</v>
      </c>
      <c r="M69" s="16" t="s">
        <v>186</v>
      </c>
      <c r="N69" s="83" t="s">
        <v>237</v>
      </c>
      <c r="O69" s="16"/>
      <c r="P69" s="16"/>
    </row>
    <row r="70" spans="1:16" s="11" customFormat="1" ht="42" hidden="1">
      <c r="A70" s="75"/>
      <c r="B70" s="76" t="s">
        <v>130</v>
      </c>
      <c r="C70" s="15" t="s">
        <v>131</v>
      </c>
      <c r="D70" s="16">
        <v>990000</v>
      </c>
      <c r="E70" s="16">
        <v>990000</v>
      </c>
      <c r="F70" s="16"/>
      <c r="G70" s="16"/>
      <c r="H70" s="16">
        <f t="shared" si="14"/>
        <v>990000</v>
      </c>
      <c r="I70" s="57"/>
      <c r="J70" s="57"/>
      <c r="K70" s="16"/>
      <c r="L70" s="16"/>
      <c r="M70" s="16"/>
      <c r="N70" s="83" t="s">
        <v>237</v>
      </c>
      <c r="O70" s="16"/>
      <c r="P70" s="16"/>
    </row>
    <row r="71" spans="1:16" s="11" customFormat="1" hidden="1">
      <c r="A71" s="75"/>
      <c r="B71" s="78" t="s">
        <v>132</v>
      </c>
      <c r="C71" s="17" t="s">
        <v>133</v>
      </c>
      <c r="D71" s="39" t="e">
        <f>D72</f>
        <v>#REF!</v>
      </c>
      <c r="E71" s="39" t="e">
        <f>E72</f>
        <v>#REF!</v>
      </c>
      <c r="F71" s="39">
        <f t="shared" ref="F71:G71" si="15">F72</f>
        <v>0</v>
      </c>
      <c r="G71" s="39">
        <f t="shared" si="15"/>
        <v>172000</v>
      </c>
      <c r="H71" s="16" t="e">
        <f t="shared" si="14"/>
        <v>#REF!</v>
      </c>
      <c r="I71" s="60"/>
      <c r="J71" s="60"/>
      <c r="K71" s="39"/>
      <c r="L71" s="39"/>
      <c r="M71" s="39">
        <f t="shared" ref="M71:P71" si="16">M72</f>
        <v>0</v>
      </c>
      <c r="N71" s="83" t="s">
        <v>237</v>
      </c>
      <c r="O71" s="39">
        <f t="shared" si="16"/>
        <v>0</v>
      </c>
      <c r="P71" s="39">
        <f t="shared" si="16"/>
        <v>0</v>
      </c>
    </row>
    <row r="72" spans="1:16" s="11" customFormat="1" hidden="1">
      <c r="A72" s="75"/>
      <c r="B72" s="79" t="s">
        <v>134</v>
      </c>
      <c r="C72" s="13"/>
      <c r="D72" s="14" t="e">
        <f>+#REF!+D73</f>
        <v>#REF!</v>
      </c>
      <c r="E72" s="14" t="e">
        <f>+#REF!+E73</f>
        <v>#REF!</v>
      </c>
      <c r="F72" s="14">
        <f t="shared" ref="F72:P73" si="17">+F73</f>
        <v>0</v>
      </c>
      <c r="G72" s="14">
        <f t="shared" si="17"/>
        <v>172000</v>
      </c>
      <c r="H72" s="16" t="e">
        <f t="shared" si="14"/>
        <v>#REF!</v>
      </c>
      <c r="I72" s="54"/>
      <c r="J72" s="54"/>
      <c r="K72" s="14"/>
      <c r="L72" s="14"/>
      <c r="M72" s="14">
        <f t="shared" si="17"/>
        <v>0</v>
      </c>
      <c r="N72" s="83" t="s">
        <v>237</v>
      </c>
      <c r="O72" s="14">
        <f t="shared" si="17"/>
        <v>0</v>
      </c>
      <c r="P72" s="14">
        <f t="shared" si="17"/>
        <v>0</v>
      </c>
    </row>
    <row r="73" spans="1:16" s="27" customFormat="1" hidden="1">
      <c r="A73" s="101"/>
      <c r="B73" s="80" t="s">
        <v>17</v>
      </c>
      <c r="C73" s="35"/>
      <c r="D73" s="26">
        <f>+D74</f>
        <v>16172000</v>
      </c>
      <c r="E73" s="26">
        <f>+E74</f>
        <v>16172000</v>
      </c>
      <c r="F73" s="26">
        <f t="shared" si="17"/>
        <v>0</v>
      </c>
      <c r="G73" s="26">
        <f t="shared" si="17"/>
        <v>172000</v>
      </c>
      <c r="H73" s="16">
        <f t="shared" si="14"/>
        <v>16000000</v>
      </c>
      <c r="I73" s="55"/>
      <c r="J73" s="55"/>
      <c r="K73" s="26"/>
      <c r="L73" s="26"/>
      <c r="M73" s="26">
        <f t="shared" si="17"/>
        <v>0</v>
      </c>
      <c r="N73" s="83" t="s">
        <v>237</v>
      </c>
      <c r="O73" s="26">
        <f t="shared" si="17"/>
        <v>0</v>
      </c>
      <c r="P73" s="26">
        <f t="shared" si="17"/>
        <v>0</v>
      </c>
    </row>
    <row r="74" spans="1:16" s="19" customFormat="1" hidden="1">
      <c r="A74" s="75"/>
      <c r="B74" s="81" t="s">
        <v>18</v>
      </c>
      <c r="C74" s="41"/>
      <c r="D74" s="31">
        <f>SUM(D75:D77)</f>
        <v>16172000</v>
      </c>
      <c r="E74" s="31">
        <f>SUM(E75:E77)</f>
        <v>16172000</v>
      </c>
      <c r="F74" s="31">
        <f t="shared" ref="F74:P74" si="18">SUM(F75:F77)</f>
        <v>0</v>
      </c>
      <c r="G74" s="31">
        <f t="shared" si="18"/>
        <v>172000</v>
      </c>
      <c r="H74" s="16">
        <f t="shared" si="14"/>
        <v>16000000</v>
      </c>
      <c r="I74" s="56"/>
      <c r="J74" s="56"/>
      <c r="K74" s="31"/>
      <c r="L74" s="31"/>
      <c r="M74" s="31">
        <f t="shared" si="18"/>
        <v>0</v>
      </c>
      <c r="N74" s="83" t="s">
        <v>237</v>
      </c>
      <c r="O74" s="31">
        <f t="shared" si="18"/>
        <v>0</v>
      </c>
      <c r="P74" s="31">
        <f t="shared" si="18"/>
        <v>0</v>
      </c>
    </row>
    <row r="75" spans="1:16" s="11" customFormat="1" ht="42">
      <c r="A75" s="75">
        <v>22</v>
      </c>
      <c r="B75" s="76" t="s">
        <v>214</v>
      </c>
      <c r="C75" s="24" t="s">
        <v>136</v>
      </c>
      <c r="D75" s="16">
        <v>97000</v>
      </c>
      <c r="E75" s="16">
        <v>97000</v>
      </c>
      <c r="F75" s="16"/>
      <c r="G75" s="16">
        <v>97000</v>
      </c>
      <c r="H75" s="16">
        <f t="shared" si="14"/>
        <v>0</v>
      </c>
      <c r="I75" s="57" t="s">
        <v>179</v>
      </c>
      <c r="J75" s="57" t="s">
        <v>235</v>
      </c>
      <c r="K75" s="16" t="s">
        <v>183</v>
      </c>
      <c r="L75" s="16" t="s">
        <v>184</v>
      </c>
      <c r="M75" s="16" t="s">
        <v>186</v>
      </c>
      <c r="N75" s="83" t="s">
        <v>237</v>
      </c>
      <c r="O75" s="16"/>
      <c r="P75" s="16"/>
    </row>
    <row r="76" spans="1:16" s="11" customFormat="1" ht="42">
      <c r="A76" s="75">
        <v>23</v>
      </c>
      <c r="B76" s="76" t="s">
        <v>215</v>
      </c>
      <c r="C76" s="24" t="s">
        <v>138</v>
      </c>
      <c r="D76" s="16">
        <v>75000</v>
      </c>
      <c r="E76" s="16">
        <v>75000</v>
      </c>
      <c r="F76" s="16"/>
      <c r="G76" s="16">
        <v>75000</v>
      </c>
      <c r="H76" s="16">
        <f t="shared" si="14"/>
        <v>0</v>
      </c>
      <c r="I76" s="57" t="s">
        <v>180</v>
      </c>
      <c r="J76" s="57" t="s">
        <v>235</v>
      </c>
      <c r="K76" s="16" t="s">
        <v>181</v>
      </c>
      <c r="L76" s="16" t="s">
        <v>182</v>
      </c>
      <c r="M76" s="16" t="s">
        <v>186</v>
      </c>
      <c r="N76" s="83" t="s">
        <v>237</v>
      </c>
      <c r="O76" s="16"/>
      <c r="P76" s="16"/>
    </row>
    <row r="77" spans="1:16" s="11" customFormat="1" ht="63" hidden="1">
      <c r="A77" s="72"/>
      <c r="B77" s="96" t="s">
        <v>139</v>
      </c>
      <c r="C77" s="97" t="s">
        <v>140</v>
      </c>
      <c r="D77" s="98">
        <v>16000000</v>
      </c>
      <c r="E77" s="98">
        <v>16000000</v>
      </c>
      <c r="F77" s="98"/>
      <c r="G77" s="98"/>
      <c r="H77" s="98">
        <f t="shared" si="14"/>
        <v>16000000</v>
      </c>
      <c r="I77" s="99"/>
      <c r="J77" s="99"/>
      <c r="K77" s="98"/>
      <c r="L77" s="98"/>
      <c r="M77" s="100" t="s">
        <v>187</v>
      </c>
      <c r="N77" s="98"/>
      <c r="O77" s="98"/>
      <c r="P77" s="98"/>
    </row>
    <row r="78" spans="1:16" s="68" customFormat="1" ht="23.25">
      <c r="A78" s="102"/>
      <c r="B78" s="103" t="s">
        <v>12</v>
      </c>
      <c r="C78" s="104"/>
      <c r="D78" s="105"/>
      <c r="E78" s="105">
        <f>SUM(E76+E75+E69+E37+E35+E34+E33+E32+E27+E26+E24+E23+E22+E21+E20+E19+E18+E17+E16+E15+E14+E13+E12)</f>
        <v>42416400</v>
      </c>
      <c r="F78" s="105">
        <f t="shared" ref="F78:H78" si="19">SUM(F76+F75+F69+F37+F35+F34+F33+F32+F27+F26+F24+F23+F22+F21+F20+F19+F18+F17+F16+F15+F14+F13+F12)</f>
        <v>10683254</v>
      </c>
      <c r="G78" s="105">
        <f t="shared" si="19"/>
        <v>10855254</v>
      </c>
      <c r="H78" s="105">
        <f t="shared" si="19"/>
        <v>31561146</v>
      </c>
      <c r="I78" s="106"/>
      <c r="J78" s="106"/>
      <c r="K78" s="105"/>
      <c r="L78" s="105"/>
      <c r="M78" s="105"/>
      <c r="N78" s="105"/>
      <c r="O78" s="105"/>
      <c r="P78" s="105"/>
    </row>
  </sheetData>
  <mergeCells count="10">
    <mergeCell ref="P4:P5"/>
    <mergeCell ref="A4:A5"/>
    <mergeCell ref="L4:L5"/>
    <mergeCell ref="A1:P1"/>
    <mergeCell ref="A2:P2"/>
    <mergeCell ref="A3:P3"/>
    <mergeCell ref="B4:B5"/>
    <mergeCell ref="M4:M5"/>
    <mergeCell ref="N4:N5"/>
    <mergeCell ref="O4:O5"/>
  </mergeCells>
  <printOptions horizontalCentered="1"/>
  <pageMargins left="0.70866141732283505" right="0.39370078740157499" top="0.78740157480314998" bottom="0.59055118110236204" header="0.31496062992126" footer="0.31496062992126"/>
  <pageSetup paperSize="9" scale="65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view="pageBreakPreview" zoomScale="85" zoomScaleSheetLayoutView="85" workbookViewId="0">
      <pane ySplit="5" topLeftCell="A75" activePane="bottomLeft" state="frozen"/>
      <selection activeCell="E21" sqref="E21"/>
      <selection pane="bottomLeft" activeCell="B14" sqref="B14"/>
    </sheetView>
  </sheetViews>
  <sheetFormatPr defaultColWidth="9.125" defaultRowHeight="21"/>
  <cols>
    <col min="1" max="1" width="46.875" style="42" customWidth="1"/>
    <col min="2" max="2" width="18.625" style="43" customWidth="1"/>
    <col min="3" max="3" width="17" style="3" hidden="1" customWidth="1"/>
    <col min="4" max="4" width="18.375" style="3" customWidth="1"/>
    <col min="5" max="5" width="17.625" style="3" customWidth="1"/>
    <col min="6" max="6" width="17.75" style="3" customWidth="1"/>
    <col min="7" max="7" width="18.375" style="48" customWidth="1"/>
    <col min="8" max="9" width="17.75" style="3" customWidth="1"/>
    <col min="10" max="10" width="17.625" style="3" customWidth="1"/>
    <col min="11" max="11" width="8" style="3" customWidth="1"/>
    <col min="12" max="12" width="17.5" style="3" customWidth="1"/>
    <col min="13" max="13" width="8.5" style="3" customWidth="1"/>
    <col min="14" max="14" width="11.25" style="2" bestFit="1" customWidth="1"/>
    <col min="15" max="233" width="9.125" style="2"/>
    <col min="234" max="234" width="43.875" style="2" customWidth="1"/>
    <col min="235" max="235" width="17.125" style="2" customWidth="1"/>
    <col min="236" max="236" width="14.125" style="2" customWidth="1"/>
    <col min="237" max="237" width="15.625" style="2" customWidth="1"/>
    <col min="238" max="238" width="14.375" style="2" customWidth="1"/>
    <col min="239" max="239" width="11.875" style="2" bestFit="1" customWidth="1"/>
    <col min="240" max="240" width="9.875" style="2" bestFit="1" customWidth="1"/>
    <col min="241" max="489" width="9.125" style="2"/>
    <col min="490" max="490" width="43.875" style="2" customWidth="1"/>
    <col min="491" max="491" width="17.125" style="2" customWidth="1"/>
    <col min="492" max="492" width="14.125" style="2" customWidth="1"/>
    <col min="493" max="493" width="15.625" style="2" customWidth="1"/>
    <col min="494" max="494" width="14.375" style="2" customWidth="1"/>
    <col min="495" max="495" width="11.875" style="2" bestFit="1" customWidth="1"/>
    <col min="496" max="496" width="9.875" style="2" bestFit="1" customWidth="1"/>
    <col min="497" max="745" width="9.125" style="2"/>
    <col min="746" max="746" width="43.875" style="2" customWidth="1"/>
    <col min="747" max="747" width="17.125" style="2" customWidth="1"/>
    <col min="748" max="748" width="14.125" style="2" customWidth="1"/>
    <col min="749" max="749" width="15.625" style="2" customWidth="1"/>
    <col min="750" max="750" width="14.375" style="2" customWidth="1"/>
    <col min="751" max="751" width="11.875" style="2" bestFit="1" customWidth="1"/>
    <col min="752" max="752" width="9.875" style="2" bestFit="1" customWidth="1"/>
    <col min="753" max="1001" width="9.125" style="2"/>
    <col min="1002" max="1002" width="43.875" style="2" customWidth="1"/>
    <col min="1003" max="1003" width="17.125" style="2" customWidth="1"/>
    <col min="1004" max="1004" width="14.125" style="2" customWidth="1"/>
    <col min="1005" max="1005" width="15.625" style="2" customWidth="1"/>
    <col min="1006" max="1006" width="14.375" style="2" customWidth="1"/>
    <col min="1007" max="1007" width="11.875" style="2" bestFit="1" customWidth="1"/>
    <col min="1008" max="1008" width="9.875" style="2" bestFit="1" customWidth="1"/>
    <col min="1009" max="1257" width="9.125" style="2"/>
    <col min="1258" max="1258" width="43.875" style="2" customWidth="1"/>
    <col min="1259" max="1259" width="17.125" style="2" customWidth="1"/>
    <col min="1260" max="1260" width="14.125" style="2" customWidth="1"/>
    <col min="1261" max="1261" width="15.625" style="2" customWidth="1"/>
    <col min="1262" max="1262" width="14.375" style="2" customWidth="1"/>
    <col min="1263" max="1263" width="11.875" style="2" bestFit="1" customWidth="1"/>
    <col min="1264" max="1264" width="9.875" style="2" bestFit="1" customWidth="1"/>
    <col min="1265" max="1513" width="9.125" style="2"/>
    <col min="1514" max="1514" width="43.875" style="2" customWidth="1"/>
    <col min="1515" max="1515" width="17.125" style="2" customWidth="1"/>
    <col min="1516" max="1516" width="14.125" style="2" customWidth="1"/>
    <col min="1517" max="1517" width="15.625" style="2" customWidth="1"/>
    <col min="1518" max="1518" width="14.375" style="2" customWidth="1"/>
    <col min="1519" max="1519" width="11.875" style="2" bestFit="1" customWidth="1"/>
    <col min="1520" max="1520" width="9.875" style="2" bestFit="1" customWidth="1"/>
    <col min="1521" max="1769" width="9.125" style="2"/>
    <col min="1770" max="1770" width="43.875" style="2" customWidth="1"/>
    <col min="1771" max="1771" width="17.125" style="2" customWidth="1"/>
    <col min="1772" max="1772" width="14.125" style="2" customWidth="1"/>
    <col min="1773" max="1773" width="15.625" style="2" customWidth="1"/>
    <col min="1774" max="1774" width="14.375" style="2" customWidth="1"/>
    <col min="1775" max="1775" width="11.875" style="2" bestFit="1" customWidth="1"/>
    <col min="1776" max="1776" width="9.875" style="2" bestFit="1" customWidth="1"/>
    <col min="1777" max="2025" width="9.125" style="2"/>
    <col min="2026" max="2026" width="43.875" style="2" customWidth="1"/>
    <col min="2027" max="2027" width="17.125" style="2" customWidth="1"/>
    <col min="2028" max="2028" width="14.125" style="2" customWidth="1"/>
    <col min="2029" max="2029" width="15.625" style="2" customWidth="1"/>
    <col min="2030" max="2030" width="14.375" style="2" customWidth="1"/>
    <col min="2031" max="2031" width="11.875" style="2" bestFit="1" customWidth="1"/>
    <col min="2032" max="2032" width="9.875" style="2" bestFit="1" customWidth="1"/>
    <col min="2033" max="2281" width="9.125" style="2"/>
    <col min="2282" max="2282" width="43.875" style="2" customWidth="1"/>
    <col min="2283" max="2283" width="17.125" style="2" customWidth="1"/>
    <col min="2284" max="2284" width="14.125" style="2" customWidth="1"/>
    <col min="2285" max="2285" width="15.625" style="2" customWidth="1"/>
    <col min="2286" max="2286" width="14.375" style="2" customWidth="1"/>
    <col min="2287" max="2287" width="11.875" style="2" bestFit="1" customWidth="1"/>
    <col min="2288" max="2288" width="9.875" style="2" bestFit="1" customWidth="1"/>
    <col min="2289" max="2537" width="9.125" style="2"/>
    <col min="2538" max="2538" width="43.875" style="2" customWidth="1"/>
    <col min="2539" max="2539" width="17.125" style="2" customWidth="1"/>
    <col min="2540" max="2540" width="14.125" style="2" customWidth="1"/>
    <col min="2541" max="2541" width="15.625" style="2" customWidth="1"/>
    <col min="2542" max="2542" width="14.375" style="2" customWidth="1"/>
    <col min="2543" max="2543" width="11.875" style="2" bestFit="1" customWidth="1"/>
    <col min="2544" max="2544" width="9.875" style="2" bestFit="1" customWidth="1"/>
    <col min="2545" max="2793" width="9.125" style="2"/>
    <col min="2794" max="2794" width="43.875" style="2" customWidth="1"/>
    <col min="2795" max="2795" width="17.125" style="2" customWidth="1"/>
    <col min="2796" max="2796" width="14.125" style="2" customWidth="1"/>
    <col min="2797" max="2797" width="15.625" style="2" customWidth="1"/>
    <col min="2798" max="2798" width="14.375" style="2" customWidth="1"/>
    <col min="2799" max="2799" width="11.875" style="2" bestFit="1" customWidth="1"/>
    <col min="2800" max="2800" width="9.875" style="2" bestFit="1" customWidth="1"/>
    <col min="2801" max="3049" width="9.125" style="2"/>
    <col min="3050" max="3050" width="43.875" style="2" customWidth="1"/>
    <col min="3051" max="3051" width="17.125" style="2" customWidth="1"/>
    <col min="3052" max="3052" width="14.125" style="2" customWidth="1"/>
    <col min="3053" max="3053" width="15.625" style="2" customWidth="1"/>
    <col min="3054" max="3054" width="14.375" style="2" customWidth="1"/>
    <col min="3055" max="3055" width="11.875" style="2" bestFit="1" customWidth="1"/>
    <col min="3056" max="3056" width="9.875" style="2" bestFit="1" customWidth="1"/>
    <col min="3057" max="3305" width="9.125" style="2"/>
    <col min="3306" max="3306" width="43.875" style="2" customWidth="1"/>
    <col min="3307" max="3307" width="17.125" style="2" customWidth="1"/>
    <col min="3308" max="3308" width="14.125" style="2" customWidth="1"/>
    <col min="3309" max="3309" width="15.625" style="2" customWidth="1"/>
    <col min="3310" max="3310" width="14.375" style="2" customWidth="1"/>
    <col min="3311" max="3311" width="11.875" style="2" bestFit="1" customWidth="1"/>
    <col min="3312" max="3312" width="9.875" style="2" bestFit="1" customWidth="1"/>
    <col min="3313" max="3561" width="9.125" style="2"/>
    <col min="3562" max="3562" width="43.875" style="2" customWidth="1"/>
    <col min="3563" max="3563" width="17.125" style="2" customWidth="1"/>
    <col min="3564" max="3564" width="14.125" style="2" customWidth="1"/>
    <col min="3565" max="3565" width="15.625" style="2" customWidth="1"/>
    <col min="3566" max="3566" width="14.375" style="2" customWidth="1"/>
    <col min="3567" max="3567" width="11.875" style="2" bestFit="1" customWidth="1"/>
    <col min="3568" max="3568" width="9.875" style="2" bestFit="1" customWidth="1"/>
    <col min="3569" max="3817" width="9.125" style="2"/>
    <col min="3818" max="3818" width="43.875" style="2" customWidth="1"/>
    <col min="3819" max="3819" width="17.125" style="2" customWidth="1"/>
    <col min="3820" max="3820" width="14.125" style="2" customWidth="1"/>
    <col min="3821" max="3821" width="15.625" style="2" customWidth="1"/>
    <col min="3822" max="3822" width="14.375" style="2" customWidth="1"/>
    <col min="3823" max="3823" width="11.875" style="2" bestFit="1" customWidth="1"/>
    <col min="3824" max="3824" width="9.875" style="2" bestFit="1" customWidth="1"/>
    <col min="3825" max="4073" width="9.125" style="2"/>
    <col min="4074" max="4074" width="43.875" style="2" customWidth="1"/>
    <col min="4075" max="4075" width="17.125" style="2" customWidth="1"/>
    <col min="4076" max="4076" width="14.125" style="2" customWidth="1"/>
    <col min="4077" max="4077" width="15.625" style="2" customWidth="1"/>
    <col min="4078" max="4078" width="14.375" style="2" customWidth="1"/>
    <col min="4079" max="4079" width="11.875" style="2" bestFit="1" customWidth="1"/>
    <col min="4080" max="4080" width="9.875" style="2" bestFit="1" customWidth="1"/>
    <col min="4081" max="4329" width="9.125" style="2"/>
    <col min="4330" max="4330" width="43.875" style="2" customWidth="1"/>
    <col min="4331" max="4331" width="17.125" style="2" customWidth="1"/>
    <col min="4332" max="4332" width="14.125" style="2" customWidth="1"/>
    <col min="4333" max="4333" width="15.625" style="2" customWidth="1"/>
    <col min="4334" max="4334" width="14.375" style="2" customWidth="1"/>
    <col min="4335" max="4335" width="11.875" style="2" bestFit="1" customWidth="1"/>
    <col min="4336" max="4336" width="9.875" style="2" bestFit="1" customWidth="1"/>
    <col min="4337" max="4585" width="9.125" style="2"/>
    <col min="4586" max="4586" width="43.875" style="2" customWidth="1"/>
    <col min="4587" max="4587" width="17.125" style="2" customWidth="1"/>
    <col min="4588" max="4588" width="14.125" style="2" customWidth="1"/>
    <col min="4589" max="4589" width="15.625" style="2" customWidth="1"/>
    <col min="4590" max="4590" width="14.375" style="2" customWidth="1"/>
    <col min="4591" max="4591" width="11.875" style="2" bestFit="1" customWidth="1"/>
    <col min="4592" max="4592" width="9.875" style="2" bestFit="1" customWidth="1"/>
    <col min="4593" max="4841" width="9.125" style="2"/>
    <col min="4842" max="4842" width="43.875" style="2" customWidth="1"/>
    <col min="4843" max="4843" width="17.125" style="2" customWidth="1"/>
    <col min="4844" max="4844" width="14.125" style="2" customWidth="1"/>
    <col min="4845" max="4845" width="15.625" style="2" customWidth="1"/>
    <col min="4846" max="4846" width="14.375" style="2" customWidth="1"/>
    <col min="4847" max="4847" width="11.875" style="2" bestFit="1" customWidth="1"/>
    <col min="4848" max="4848" width="9.875" style="2" bestFit="1" customWidth="1"/>
    <col min="4849" max="5097" width="9.125" style="2"/>
    <col min="5098" max="5098" width="43.875" style="2" customWidth="1"/>
    <col min="5099" max="5099" width="17.125" style="2" customWidth="1"/>
    <col min="5100" max="5100" width="14.125" style="2" customWidth="1"/>
    <col min="5101" max="5101" width="15.625" style="2" customWidth="1"/>
    <col min="5102" max="5102" width="14.375" style="2" customWidth="1"/>
    <col min="5103" max="5103" width="11.875" style="2" bestFit="1" customWidth="1"/>
    <col min="5104" max="5104" width="9.875" style="2" bestFit="1" customWidth="1"/>
    <col min="5105" max="5353" width="9.125" style="2"/>
    <col min="5354" max="5354" width="43.875" style="2" customWidth="1"/>
    <col min="5355" max="5355" width="17.125" style="2" customWidth="1"/>
    <col min="5356" max="5356" width="14.125" style="2" customWidth="1"/>
    <col min="5357" max="5357" width="15.625" style="2" customWidth="1"/>
    <col min="5358" max="5358" width="14.375" style="2" customWidth="1"/>
    <col min="5359" max="5359" width="11.875" style="2" bestFit="1" customWidth="1"/>
    <col min="5360" max="5360" width="9.875" style="2" bestFit="1" customWidth="1"/>
    <col min="5361" max="5609" width="9.125" style="2"/>
    <col min="5610" max="5610" width="43.875" style="2" customWidth="1"/>
    <col min="5611" max="5611" width="17.125" style="2" customWidth="1"/>
    <col min="5612" max="5612" width="14.125" style="2" customWidth="1"/>
    <col min="5613" max="5613" width="15.625" style="2" customWidth="1"/>
    <col min="5614" max="5614" width="14.375" style="2" customWidth="1"/>
    <col min="5615" max="5615" width="11.875" style="2" bestFit="1" customWidth="1"/>
    <col min="5616" max="5616" width="9.875" style="2" bestFit="1" customWidth="1"/>
    <col min="5617" max="5865" width="9.125" style="2"/>
    <col min="5866" max="5866" width="43.875" style="2" customWidth="1"/>
    <col min="5867" max="5867" width="17.125" style="2" customWidth="1"/>
    <col min="5868" max="5868" width="14.125" style="2" customWidth="1"/>
    <col min="5869" max="5869" width="15.625" style="2" customWidth="1"/>
    <col min="5870" max="5870" width="14.375" style="2" customWidth="1"/>
    <col min="5871" max="5871" width="11.875" style="2" bestFit="1" customWidth="1"/>
    <col min="5872" max="5872" width="9.875" style="2" bestFit="1" customWidth="1"/>
    <col min="5873" max="6121" width="9.125" style="2"/>
    <col min="6122" max="6122" width="43.875" style="2" customWidth="1"/>
    <col min="6123" max="6123" width="17.125" style="2" customWidth="1"/>
    <col min="6124" max="6124" width="14.125" style="2" customWidth="1"/>
    <col min="6125" max="6125" width="15.625" style="2" customWidth="1"/>
    <col min="6126" max="6126" width="14.375" style="2" customWidth="1"/>
    <col min="6127" max="6127" width="11.875" style="2" bestFit="1" customWidth="1"/>
    <col min="6128" max="6128" width="9.875" style="2" bestFit="1" customWidth="1"/>
    <col min="6129" max="6377" width="9.125" style="2"/>
    <col min="6378" max="6378" width="43.875" style="2" customWidth="1"/>
    <col min="6379" max="6379" width="17.125" style="2" customWidth="1"/>
    <col min="6380" max="6380" width="14.125" style="2" customWidth="1"/>
    <col min="6381" max="6381" width="15.625" style="2" customWidth="1"/>
    <col min="6382" max="6382" width="14.375" style="2" customWidth="1"/>
    <col min="6383" max="6383" width="11.875" style="2" bestFit="1" customWidth="1"/>
    <col min="6384" max="6384" width="9.875" style="2" bestFit="1" customWidth="1"/>
    <col min="6385" max="6633" width="9.125" style="2"/>
    <col min="6634" max="6634" width="43.875" style="2" customWidth="1"/>
    <col min="6635" max="6635" width="17.125" style="2" customWidth="1"/>
    <col min="6636" max="6636" width="14.125" style="2" customWidth="1"/>
    <col min="6637" max="6637" width="15.625" style="2" customWidth="1"/>
    <col min="6638" max="6638" width="14.375" style="2" customWidth="1"/>
    <col min="6639" max="6639" width="11.875" style="2" bestFit="1" customWidth="1"/>
    <col min="6640" max="6640" width="9.875" style="2" bestFit="1" customWidth="1"/>
    <col min="6641" max="6889" width="9.125" style="2"/>
    <col min="6890" max="6890" width="43.875" style="2" customWidth="1"/>
    <col min="6891" max="6891" width="17.125" style="2" customWidth="1"/>
    <col min="6892" max="6892" width="14.125" style="2" customWidth="1"/>
    <col min="6893" max="6893" width="15.625" style="2" customWidth="1"/>
    <col min="6894" max="6894" width="14.375" style="2" customWidth="1"/>
    <col min="6895" max="6895" width="11.875" style="2" bestFit="1" customWidth="1"/>
    <col min="6896" max="6896" width="9.875" style="2" bestFit="1" customWidth="1"/>
    <col min="6897" max="7145" width="9.125" style="2"/>
    <col min="7146" max="7146" width="43.875" style="2" customWidth="1"/>
    <col min="7147" max="7147" width="17.125" style="2" customWidth="1"/>
    <col min="7148" max="7148" width="14.125" style="2" customWidth="1"/>
    <col min="7149" max="7149" width="15.625" style="2" customWidth="1"/>
    <col min="7150" max="7150" width="14.375" style="2" customWidth="1"/>
    <col min="7151" max="7151" width="11.875" style="2" bestFit="1" customWidth="1"/>
    <col min="7152" max="7152" width="9.875" style="2" bestFit="1" customWidth="1"/>
    <col min="7153" max="7401" width="9.125" style="2"/>
    <col min="7402" max="7402" width="43.875" style="2" customWidth="1"/>
    <col min="7403" max="7403" width="17.125" style="2" customWidth="1"/>
    <col min="7404" max="7404" width="14.125" style="2" customWidth="1"/>
    <col min="7405" max="7405" width="15.625" style="2" customWidth="1"/>
    <col min="7406" max="7406" width="14.375" style="2" customWidth="1"/>
    <col min="7407" max="7407" width="11.875" style="2" bestFit="1" customWidth="1"/>
    <col min="7408" max="7408" width="9.875" style="2" bestFit="1" customWidth="1"/>
    <col min="7409" max="7657" width="9.125" style="2"/>
    <col min="7658" max="7658" width="43.875" style="2" customWidth="1"/>
    <col min="7659" max="7659" width="17.125" style="2" customWidth="1"/>
    <col min="7660" max="7660" width="14.125" style="2" customWidth="1"/>
    <col min="7661" max="7661" width="15.625" style="2" customWidth="1"/>
    <col min="7662" max="7662" width="14.375" style="2" customWidth="1"/>
    <col min="7663" max="7663" width="11.875" style="2" bestFit="1" customWidth="1"/>
    <col min="7664" max="7664" width="9.875" style="2" bestFit="1" customWidth="1"/>
    <col min="7665" max="7913" width="9.125" style="2"/>
    <col min="7914" max="7914" width="43.875" style="2" customWidth="1"/>
    <col min="7915" max="7915" width="17.125" style="2" customWidth="1"/>
    <col min="7916" max="7916" width="14.125" style="2" customWidth="1"/>
    <col min="7917" max="7917" width="15.625" style="2" customWidth="1"/>
    <col min="7918" max="7918" width="14.375" style="2" customWidth="1"/>
    <col min="7919" max="7919" width="11.875" style="2" bestFit="1" customWidth="1"/>
    <col min="7920" max="7920" width="9.875" style="2" bestFit="1" customWidth="1"/>
    <col min="7921" max="8169" width="9.125" style="2"/>
    <col min="8170" max="8170" width="43.875" style="2" customWidth="1"/>
    <col min="8171" max="8171" width="17.125" style="2" customWidth="1"/>
    <col min="8172" max="8172" width="14.125" style="2" customWidth="1"/>
    <col min="8173" max="8173" width="15.625" style="2" customWidth="1"/>
    <col min="8174" max="8174" width="14.375" style="2" customWidth="1"/>
    <col min="8175" max="8175" width="11.875" style="2" bestFit="1" customWidth="1"/>
    <col min="8176" max="8176" width="9.875" style="2" bestFit="1" customWidth="1"/>
    <col min="8177" max="8425" width="9.125" style="2"/>
    <col min="8426" max="8426" width="43.875" style="2" customWidth="1"/>
    <col min="8427" max="8427" width="17.125" style="2" customWidth="1"/>
    <col min="8428" max="8428" width="14.125" style="2" customWidth="1"/>
    <col min="8429" max="8429" width="15.625" style="2" customWidth="1"/>
    <col min="8430" max="8430" width="14.375" style="2" customWidth="1"/>
    <col min="8431" max="8431" width="11.875" style="2" bestFit="1" customWidth="1"/>
    <col min="8432" max="8432" width="9.875" style="2" bestFit="1" customWidth="1"/>
    <col min="8433" max="8681" width="9.125" style="2"/>
    <col min="8682" max="8682" width="43.875" style="2" customWidth="1"/>
    <col min="8683" max="8683" width="17.125" style="2" customWidth="1"/>
    <col min="8684" max="8684" width="14.125" style="2" customWidth="1"/>
    <col min="8685" max="8685" width="15.625" style="2" customWidth="1"/>
    <col min="8686" max="8686" width="14.375" style="2" customWidth="1"/>
    <col min="8687" max="8687" width="11.875" style="2" bestFit="1" customWidth="1"/>
    <col min="8688" max="8688" width="9.875" style="2" bestFit="1" customWidth="1"/>
    <col min="8689" max="8937" width="9.125" style="2"/>
    <col min="8938" max="8938" width="43.875" style="2" customWidth="1"/>
    <col min="8939" max="8939" width="17.125" style="2" customWidth="1"/>
    <col min="8940" max="8940" width="14.125" style="2" customWidth="1"/>
    <col min="8941" max="8941" width="15.625" style="2" customWidth="1"/>
    <col min="8942" max="8942" width="14.375" style="2" customWidth="1"/>
    <col min="8943" max="8943" width="11.875" style="2" bestFit="1" customWidth="1"/>
    <col min="8944" max="8944" width="9.875" style="2" bestFit="1" customWidth="1"/>
    <col min="8945" max="9193" width="9.125" style="2"/>
    <col min="9194" max="9194" width="43.875" style="2" customWidth="1"/>
    <col min="9195" max="9195" width="17.125" style="2" customWidth="1"/>
    <col min="9196" max="9196" width="14.125" style="2" customWidth="1"/>
    <col min="9197" max="9197" width="15.625" style="2" customWidth="1"/>
    <col min="9198" max="9198" width="14.375" style="2" customWidth="1"/>
    <col min="9199" max="9199" width="11.875" style="2" bestFit="1" customWidth="1"/>
    <col min="9200" max="9200" width="9.875" style="2" bestFit="1" customWidth="1"/>
    <col min="9201" max="9449" width="9.125" style="2"/>
    <col min="9450" max="9450" width="43.875" style="2" customWidth="1"/>
    <col min="9451" max="9451" width="17.125" style="2" customWidth="1"/>
    <col min="9452" max="9452" width="14.125" style="2" customWidth="1"/>
    <col min="9453" max="9453" width="15.625" style="2" customWidth="1"/>
    <col min="9454" max="9454" width="14.375" style="2" customWidth="1"/>
    <col min="9455" max="9455" width="11.875" style="2" bestFit="1" customWidth="1"/>
    <col min="9456" max="9456" width="9.875" style="2" bestFit="1" customWidth="1"/>
    <col min="9457" max="9705" width="9.125" style="2"/>
    <col min="9706" max="9706" width="43.875" style="2" customWidth="1"/>
    <col min="9707" max="9707" width="17.125" style="2" customWidth="1"/>
    <col min="9708" max="9708" width="14.125" style="2" customWidth="1"/>
    <col min="9709" max="9709" width="15.625" style="2" customWidth="1"/>
    <col min="9710" max="9710" width="14.375" style="2" customWidth="1"/>
    <col min="9711" max="9711" width="11.875" style="2" bestFit="1" customWidth="1"/>
    <col min="9712" max="9712" width="9.875" style="2" bestFit="1" customWidth="1"/>
    <col min="9713" max="9961" width="9.125" style="2"/>
    <col min="9962" max="9962" width="43.875" style="2" customWidth="1"/>
    <col min="9963" max="9963" width="17.125" style="2" customWidth="1"/>
    <col min="9964" max="9964" width="14.125" style="2" customWidth="1"/>
    <col min="9965" max="9965" width="15.625" style="2" customWidth="1"/>
    <col min="9966" max="9966" width="14.375" style="2" customWidth="1"/>
    <col min="9967" max="9967" width="11.875" style="2" bestFit="1" customWidth="1"/>
    <col min="9968" max="9968" width="9.875" style="2" bestFit="1" customWidth="1"/>
    <col min="9969" max="10217" width="9.125" style="2"/>
    <col min="10218" max="10218" width="43.875" style="2" customWidth="1"/>
    <col min="10219" max="10219" width="17.125" style="2" customWidth="1"/>
    <col min="10220" max="10220" width="14.125" style="2" customWidth="1"/>
    <col min="10221" max="10221" width="15.625" style="2" customWidth="1"/>
    <col min="10222" max="10222" width="14.375" style="2" customWidth="1"/>
    <col min="10223" max="10223" width="11.875" style="2" bestFit="1" customWidth="1"/>
    <col min="10224" max="10224" width="9.875" style="2" bestFit="1" customWidth="1"/>
    <col min="10225" max="10473" width="9.125" style="2"/>
    <col min="10474" max="10474" width="43.875" style="2" customWidth="1"/>
    <col min="10475" max="10475" width="17.125" style="2" customWidth="1"/>
    <col min="10476" max="10476" width="14.125" style="2" customWidth="1"/>
    <col min="10477" max="10477" width="15.625" style="2" customWidth="1"/>
    <col min="10478" max="10478" width="14.375" style="2" customWidth="1"/>
    <col min="10479" max="10479" width="11.875" style="2" bestFit="1" customWidth="1"/>
    <col min="10480" max="10480" width="9.875" style="2" bestFit="1" customWidth="1"/>
    <col min="10481" max="10729" width="9.125" style="2"/>
    <col min="10730" max="10730" width="43.875" style="2" customWidth="1"/>
    <col min="10731" max="10731" width="17.125" style="2" customWidth="1"/>
    <col min="10732" max="10732" width="14.125" style="2" customWidth="1"/>
    <col min="10733" max="10733" width="15.625" style="2" customWidth="1"/>
    <col min="10734" max="10734" width="14.375" style="2" customWidth="1"/>
    <col min="10735" max="10735" width="11.875" style="2" bestFit="1" customWidth="1"/>
    <col min="10736" max="10736" width="9.875" style="2" bestFit="1" customWidth="1"/>
    <col min="10737" max="10985" width="9.125" style="2"/>
    <col min="10986" max="10986" width="43.875" style="2" customWidth="1"/>
    <col min="10987" max="10987" width="17.125" style="2" customWidth="1"/>
    <col min="10988" max="10988" width="14.125" style="2" customWidth="1"/>
    <col min="10989" max="10989" width="15.625" style="2" customWidth="1"/>
    <col min="10990" max="10990" width="14.375" style="2" customWidth="1"/>
    <col min="10991" max="10991" width="11.875" style="2" bestFit="1" customWidth="1"/>
    <col min="10992" max="10992" width="9.875" style="2" bestFit="1" customWidth="1"/>
    <col min="10993" max="11241" width="9.125" style="2"/>
    <col min="11242" max="11242" width="43.875" style="2" customWidth="1"/>
    <col min="11243" max="11243" width="17.125" style="2" customWidth="1"/>
    <col min="11244" max="11244" width="14.125" style="2" customWidth="1"/>
    <col min="11245" max="11245" width="15.625" style="2" customWidth="1"/>
    <col min="11246" max="11246" width="14.375" style="2" customWidth="1"/>
    <col min="11247" max="11247" width="11.875" style="2" bestFit="1" customWidth="1"/>
    <col min="11248" max="11248" width="9.875" style="2" bestFit="1" customWidth="1"/>
    <col min="11249" max="11497" width="9.125" style="2"/>
    <col min="11498" max="11498" width="43.875" style="2" customWidth="1"/>
    <col min="11499" max="11499" width="17.125" style="2" customWidth="1"/>
    <col min="11500" max="11500" width="14.125" style="2" customWidth="1"/>
    <col min="11501" max="11501" width="15.625" style="2" customWidth="1"/>
    <col min="11502" max="11502" width="14.375" style="2" customWidth="1"/>
    <col min="11503" max="11503" width="11.875" style="2" bestFit="1" customWidth="1"/>
    <col min="11504" max="11504" width="9.875" style="2" bestFit="1" customWidth="1"/>
    <col min="11505" max="11753" width="9.125" style="2"/>
    <col min="11754" max="11754" width="43.875" style="2" customWidth="1"/>
    <col min="11755" max="11755" width="17.125" style="2" customWidth="1"/>
    <col min="11756" max="11756" width="14.125" style="2" customWidth="1"/>
    <col min="11757" max="11757" width="15.625" style="2" customWidth="1"/>
    <col min="11758" max="11758" width="14.375" style="2" customWidth="1"/>
    <col min="11759" max="11759" width="11.875" style="2" bestFit="1" customWidth="1"/>
    <col min="11760" max="11760" width="9.875" style="2" bestFit="1" customWidth="1"/>
    <col min="11761" max="12009" width="9.125" style="2"/>
    <col min="12010" max="12010" width="43.875" style="2" customWidth="1"/>
    <col min="12011" max="12011" width="17.125" style="2" customWidth="1"/>
    <col min="12012" max="12012" width="14.125" style="2" customWidth="1"/>
    <col min="12013" max="12013" width="15.625" style="2" customWidth="1"/>
    <col min="12014" max="12014" width="14.375" style="2" customWidth="1"/>
    <col min="12015" max="12015" width="11.875" style="2" bestFit="1" customWidth="1"/>
    <col min="12016" max="12016" width="9.875" style="2" bestFit="1" customWidth="1"/>
    <col min="12017" max="12265" width="9.125" style="2"/>
    <col min="12266" max="12266" width="43.875" style="2" customWidth="1"/>
    <col min="12267" max="12267" width="17.125" style="2" customWidth="1"/>
    <col min="12268" max="12268" width="14.125" style="2" customWidth="1"/>
    <col min="12269" max="12269" width="15.625" style="2" customWidth="1"/>
    <col min="12270" max="12270" width="14.375" style="2" customWidth="1"/>
    <col min="12271" max="12271" width="11.875" style="2" bestFit="1" customWidth="1"/>
    <col min="12272" max="12272" width="9.875" style="2" bestFit="1" customWidth="1"/>
    <col min="12273" max="12521" width="9.125" style="2"/>
    <col min="12522" max="12522" width="43.875" style="2" customWidth="1"/>
    <col min="12523" max="12523" width="17.125" style="2" customWidth="1"/>
    <col min="12524" max="12524" width="14.125" style="2" customWidth="1"/>
    <col min="12525" max="12525" width="15.625" style="2" customWidth="1"/>
    <col min="12526" max="12526" width="14.375" style="2" customWidth="1"/>
    <col min="12527" max="12527" width="11.875" style="2" bestFit="1" customWidth="1"/>
    <col min="12528" max="12528" width="9.875" style="2" bestFit="1" customWidth="1"/>
    <col min="12529" max="12777" width="9.125" style="2"/>
    <col min="12778" max="12778" width="43.875" style="2" customWidth="1"/>
    <col min="12779" max="12779" width="17.125" style="2" customWidth="1"/>
    <col min="12780" max="12780" width="14.125" style="2" customWidth="1"/>
    <col min="12781" max="12781" width="15.625" style="2" customWidth="1"/>
    <col min="12782" max="12782" width="14.375" style="2" customWidth="1"/>
    <col min="12783" max="12783" width="11.875" style="2" bestFit="1" customWidth="1"/>
    <col min="12784" max="12784" width="9.875" style="2" bestFit="1" customWidth="1"/>
    <col min="12785" max="13033" width="9.125" style="2"/>
    <col min="13034" max="13034" width="43.875" style="2" customWidth="1"/>
    <col min="13035" max="13035" width="17.125" style="2" customWidth="1"/>
    <col min="13036" max="13036" width="14.125" style="2" customWidth="1"/>
    <col min="13037" max="13037" width="15.625" style="2" customWidth="1"/>
    <col min="13038" max="13038" width="14.375" style="2" customWidth="1"/>
    <col min="13039" max="13039" width="11.875" style="2" bestFit="1" customWidth="1"/>
    <col min="13040" max="13040" width="9.875" style="2" bestFit="1" customWidth="1"/>
    <col min="13041" max="13289" width="9.125" style="2"/>
    <col min="13290" max="13290" width="43.875" style="2" customWidth="1"/>
    <col min="13291" max="13291" width="17.125" style="2" customWidth="1"/>
    <col min="13292" max="13292" width="14.125" style="2" customWidth="1"/>
    <col min="13293" max="13293" width="15.625" style="2" customWidth="1"/>
    <col min="13294" max="13294" width="14.375" style="2" customWidth="1"/>
    <col min="13295" max="13295" width="11.875" style="2" bestFit="1" customWidth="1"/>
    <col min="13296" max="13296" width="9.875" style="2" bestFit="1" customWidth="1"/>
    <col min="13297" max="13545" width="9.125" style="2"/>
    <col min="13546" max="13546" width="43.875" style="2" customWidth="1"/>
    <col min="13547" max="13547" width="17.125" style="2" customWidth="1"/>
    <col min="13548" max="13548" width="14.125" style="2" customWidth="1"/>
    <col min="13549" max="13549" width="15.625" style="2" customWidth="1"/>
    <col min="13550" max="13550" width="14.375" style="2" customWidth="1"/>
    <col min="13551" max="13551" width="11.875" style="2" bestFit="1" customWidth="1"/>
    <col min="13552" max="13552" width="9.875" style="2" bestFit="1" customWidth="1"/>
    <col min="13553" max="13801" width="9.125" style="2"/>
    <col min="13802" max="13802" width="43.875" style="2" customWidth="1"/>
    <col min="13803" max="13803" width="17.125" style="2" customWidth="1"/>
    <col min="13804" max="13804" width="14.125" style="2" customWidth="1"/>
    <col min="13805" max="13805" width="15.625" style="2" customWidth="1"/>
    <col min="13806" max="13806" width="14.375" style="2" customWidth="1"/>
    <col min="13807" max="13807" width="11.875" style="2" bestFit="1" customWidth="1"/>
    <col min="13808" max="13808" width="9.875" style="2" bestFit="1" customWidth="1"/>
    <col min="13809" max="14057" width="9.125" style="2"/>
    <col min="14058" max="14058" width="43.875" style="2" customWidth="1"/>
    <col min="14059" max="14059" width="17.125" style="2" customWidth="1"/>
    <col min="14060" max="14060" width="14.125" style="2" customWidth="1"/>
    <col min="14061" max="14061" width="15.625" style="2" customWidth="1"/>
    <col min="14062" max="14062" width="14.375" style="2" customWidth="1"/>
    <col min="14063" max="14063" width="11.875" style="2" bestFit="1" customWidth="1"/>
    <col min="14064" max="14064" width="9.875" style="2" bestFit="1" customWidth="1"/>
    <col min="14065" max="14313" width="9.125" style="2"/>
    <col min="14314" max="14314" width="43.875" style="2" customWidth="1"/>
    <col min="14315" max="14315" width="17.125" style="2" customWidth="1"/>
    <col min="14316" max="14316" width="14.125" style="2" customWidth="1"/>
    <col min="14317" max="14317" width="15.625" style="2" customWidth="1"/>
    <col min="14318" max="14318" width="14.375" style="2" customWidth="1"/>
    <col min="14319" max="14319" width="11.875" style="2" bestFit="1" customWidth="1"/>
    <col min="14320" max="14320" width="9.875" style="2" bestFit="1" customWidth="1"/>
    <col min="14321" max="14569" width="9.125" style="2"/>
    <col min="14570" max="14570" width="43.875" style="2" customWidth="1"/>
    <col min="14571" max="14571" width="17.125" style="2" customWidth="1"/>
    <col min="14572" max="14572" width="14.125" style="2" customWidth="1"/>
    <col min="14573" max="14573" width="15.625" style="2" customWidth="1"/>
    <col min="14574" max="14574" width="14.375" style="2" customWidth="1"/>
    <col min="14575" max="14575" width="11.875" style="2" bestFit="1" customWidth="1"/>
    <col min="14576" max="14576" width="9.875" style="2" bestFit="1" customWidth="1"/>
    <col min="14577" max="14825" width="9.125" style="2"/>
    <col min="14826" max="14826" width="43.875" style="2" customWidth="1"/>
    <col min="14827" max="14827" width="17.125" style="2" customWidth="1"/>
    <col min="14828" max="14828" width="14.125" style="2" customWidth="1"/>
    <col min="14829" max="14829" width="15.625" style="2" customWidth="1"/>
    <col min="14830" max="14830" width="14.375" style="2" customWidth="1"/>
    <col min="14831" max="14831" width="11.875" style="2" bestFit="1" customWidth="1"/>
    <col min="14832" max="14832" width="9.875" style="2" bestFit="1" customWidth="1"/>
    <col min="14833" max="15081" width="9.125" style="2"/>
    <col min="15082" max="15082" width="43.875" style="2" customWidth="1"/>
    <col min="15083" max="15083" width="17.125" style="2" customWidth="1"/>
    <col min="15084" max="15084" width="14.125" style="2" customWidth="1"/>
    <col min="15085" max="15085" width="15.625" style="2" customWidth="1"/>
    <col min="15086" max="15086" width="14.375" style="2" customWidth="1"/>
    <col min="15087" max="15087" width="11.875" style="2" bestFit="1" customWidth="1"/>
    <col min="15088" max="15088" width="9.875" style="2" bestFit="1" customWidth="1"/>
    <col min="15089" max="15337" width="9.125" style="2"/>
    <col min="15338" max="15338" width="43.875" style="2" customWidth="1"/>
    <col min="15339" max="15339" width="17.125" style="2" customWidth="1"/>
    <col min="15340" max="15340" width="14.125" style="2" customWidth="1"/>
    <col min="15341" max="15341" width="15.625" style="2" customWidth="1"/>
    <col min="15342" max="15342" width="14.375" style="2" customWidth="1"/>
    <col min="15343" max="15343" width="11.875" style="2" bestFit="1" customWidth="1"/>
    <col min="15344" max="15344" width="9.875" style="2" bestFit="1" customWidth="1"/>
    <col min="15345" max="15593" width="9.125" style="2"/>
    <col min="15594" max="15594" width="43.875" style="2" customWidth="1"/>
    <col min="15595" max="15595" width="17.125" style="2" customWidth="1"/>
    <col min="15596" max="15596" width="14.125" style="2" customWidth="1"/>
    <col min="15597" max="15597" width="15.625" style="2" customWidth="1"/>
    <col min="15598" max="15598" width="14.375" style="2" customWidth="1"/>
    <col min="15599" max="15599" width="11.875" style="2" bestFit="1" customWidth="1"/>
    <col min="15600" max="15600" width="9.875" style="2" bestFit="1" customWidth="1"/>
    <col min="15601" max="15849" width="9.125" style="2"/>
    <col min="15850" max="15850" width="43.875" style="2" customWidth="1"/>
    <col min="15851" max="15851" width="17.125" style="2" customWidth="1"/>
    <col min="15852" max="15852" width="14.125" style="2" customWidth="1"/>
    <col min="15853" max="15853" width="15.625" style="2" customWidth="1"/>
    <col min="15854" max="15854" width="14.375" style="2" customWidth="1"/>
    <col min="15855" max="15855" width="11.875" style="2" bestFit="1" customWidth="1"/>
    <col min="15856" max="15856" width="9.875" style="2" bestFit="1" customWidth="1"/>
    <col min="15857" max="16105" width="9.125" style="2"/>
    <col min="16106" max="16106" width="43.875" style="2" customWidth="1"/>
    <col min="16107" max="16107" width="17.125" style="2" customWidth="1"/>
    <col min="16108" max="16108" width="14.125" style="2" customWidth="1"/>
    <col min="16109" max="16109" width="15.625" style="2" customWidth="1"/>
    <col min="16110" max="16110" width="14.375" style="2" customWidth="1"/>
    <col min="16111" max="16111" width="11.875" style="2" bestFit="1" customWidth="1"/>
    <col min="16112" max="16112" width="9.875" style="2" bestFit="1" customWidth="1"/>
    <col min="16113" max="16384" width="9.125" style="2"/>
  </cols>
  <sheetData>
    <row r="1" spans="1:14" ht="23.25">
      <c r="A1" s="177" t="s">
        <v>141</v>
      </c>
      <c r="B1" s="177"/>
      <c r="C1" s="177"/>
      <c r="D1" s="1"/>
      <c r="E1" s="1"/>
      <c r="F1" s="1"/>
      <c r="G1" s="47"/>
      <c r="H1" s="44"/>
      <c r="I1" s="44"/>
      <c r="J1" s="1"/>
      <c r="K1" s="1"/>
      <c r="L1" s="1"/>
      <c r="M1" s="1"/>
    </row>
    <row r="2" spans="1:14" ht="23.25">
      <c r="A2" s="177" t="s">
        <v>0</v>
      </c>
      <c r="B2" s="177"/>
      <c r="C2" s="177"/>
      <c r="D2" s="1"/>
      <c r="E2" s="1"/>
      <c r="F2" s="1"/>
      <c r="G2" s="47"/>
      <c r="H2" s="44"/>
      <c r="I2" s="44"/>
      <c r="J2" s="1"/>
      <c r="K2" s="1"/>
      <c r="L2" s="1"/>
      <c r="M2" s="1"/>
    </row>
    <row r="3" spans="1:14" ht="9.75" customHeight="1">
      <c r="A3" s="178"/>
      <c r="B3" s="178"/>
    </row>
    <row r="4" spans="1:14" ht="23.25" customHeight="1">
      <c r="A4" s="4" t="s">
        <v>1</v>
      </c>
      <c r="B4" s="179" t="s">
        <v>2</v>
      </c>
      <c r="C4" s="180" t="s">
        <v>3</v>
      </c>
      <c r="D4" s="170" t="s">
        <v>4</v>
      </c>
      <c r="E4" s="170" t="s">
        <v>5</v>
      </c>
      <c r="F4" s="170" t="s">
        <v>6</v>
      </c>
      <c r="G4" s="49" t="s">
        <v>149</v>
      </c>
      <c r="H4" s="46" t="s">
        <v>142</v>
      </c>
      <c r="I4" s="46" t="s">
        <v>144</v>
      </c>
      <c r="J4" s="172" t="s">
        <v>7</v>
      </c>
      <c r="K4" s="173"/>
      <c r="L4" s="174" t="s">
        <v>8</v>
      </c>
      <c r="M4" s="175"/>
    </row>
    <row r="5" spans="1:14" ht="23.25" customHeight="1">
      <c r="A5" s="4" t="s">
        <v>9</v>
      </c>
      <c r="B5" s="179"/>
      <c r="C5" s="180"/>
      <c r="D5" s="171"/>
      <c r="E5" s="171"/>
      <c r="F5" s="171"/>
      <c r="G5" s="50"/>
      <c r="H5" s="45"/>
      <c r="I5" s="45"/>
      <c r="J5" s="5" t="s">
        <v>10</v>
      </c>
      <c r="K5" s="5" t="s">
        <v>11</v>
      </c>
      <c r="L5" s="5" t="s">
        <v>10</v>
      </c>
      <c r="M5" s="5" t="s">
        <v>11</v>
      </c>
    </row>
    <row r="6" spans="1:14" s="7" customFormat="1">
      <c r="A6" s="176" t="s">
        <v>12</v>
      </c>
      <c r="B6" s="176"/>
      <c r="C6" s="6" t="e">
        <f>#REF!+#REF!+#REF!+C7</f>
        <v>#REF!</v>
      </c>
      <c r="D6" s="6">
        <f>+D7</f>
        <v>42416400</v>
      </c>
      <c r="E6" s="6">
        <f t="shared" ref="E6:M6" si="0">+E7</f>
        <v>10683254</v>
      </c>
      <c r="F6" s="6">
        <f t="shared" si="0"/>
        <v>10683254</v>
      </c>
      <c r="G6" s="51"/>
      <c r="H6" s="6"/>
      <c r="I6" s="6"/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</row>
    <row r="7" spans="1:14" s="11" customFormat="1" ht="42">
      <c r="A7" s="8" t="s">
        <v>13</v>
      </c>
      <c r="B7" s="9"/>
      <c r="C7" s="10" t="e">
        <f>C8+#REF!+#REF!+C28+C71</f>
        <v>#REF!</v>
      </c>
      <c r="D7" s="10">
        <f>D8+D28+D71</f>
        <v>42416400</v>
      </c>
      <c r="E7" s="10">
        <f t="shared" ref="E7:M7" si="1">E8+E28+E71</f>
        <v>10683254</v>
      </c>
      <c r="F7" s="10">
        <f t="shared" si="1"/>
        <v>10683254</v>
      </c>
      <c r="G7" s="52"/>
      <c r="H7" s="10"/>
      <c r="I7" s="10"/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</row>
    <row r="8" spans="1:14" s="11" customFormat="1">
      <c r="A8" s="18" t="s">
        <v>14</v>
      </c>
      <c r="B8" s="17" t="s">
        <v>15</v>
      </c>
      <c r="C8" s="23" t="e">
        <f>C9</f>
        <v>#REF!</v>
      </c>
      <c r="D8" s="23">
        <f t="shared" ref="D8" si="2">D9</f>
        <v>35266800</v>
      </c>
      <c r="E8" s="23">
        <f t="shared" ref="E8" si="3">E9</f>
        <v>3815554</v>
      </c>
      <c r="F8" s="23">
        <f t="shared" ref="F8" si="4">F9</f>
        <v>3815554</v>
      </c>
      <c r="G8" s="53"/>
      <c r="H8" s="23"/>
      <c r="I8" s="23"/>
      <c r="J8" s="23">
        <f t="shared" ref="J8" si="5">J9</f>
        <v>0</v>
      </c>
      <c r="K8" s="23">
        <f t="shared" ref="K8" si="6">K9</f>
        <v>0</v>
      </c>
      <c r="L8" s="23">
        <f t="shared" ref="L8" si="7">L9</f>
        <v>0</v>
      </c>
      <c r="M8" s="23">
        <f t="shared" ref="M8" si="8">M9</f>
        <v>0</v>
      </c>
    </row>
    <row r="9" spans="1:14" s="11" customFormat="1">
      <c r="A9" s="12" t="s">
        <v>16</v>
      </c>
      <c r="B9" s="13"/>
      <c r="C9" s="14" t="e">
        <f>+#REF!+C10+#REF!</f>
        <v>#REF!</v>
      </c>
      <c r="D9" s="14">
        <f>+D10</f>
        <v>35266800</v>
      </c>
      <c r="E9" s="14">
        <f t="shared" ref="E9:M9" si="9">+E10</f>
        <v>3815554</v>
      </c>
      <c r="F9" s="14">
        <f t="shared" si="9"/>
        <v>3815554</v>
      </c>
      <c r="G9" s="54"/>
      <c r="H9" s="14"/>
      <c r="I9" s="14"/>
      <c r="J9" s="14">
        <f t="shared" si="9"/>
        <v>0</v>
      </c>
      <c r="K9" s="14">
        <f t="shared" si="9"/>
        <v>0</v>
      </c>
      <c r="L9" s="14">
        <f t="shared" si="9"/>
        <v>0</v>
      </c>
      <c r="M9" s="14">
        <f t="shared" si="9"/>
        <v>0</v>
      </c>
    </row>
    <row r="10" spans="1:14" s="27" customFormat="1">
      <c r="A10" s="25" t="s">
        <v>17</v>
      </c>
      <c r="B10" s="28"/>
      <c r="C10" s="26">
        <f>+C11+C25</f>
        <v>35266800</v>
      </c>
      <c r="D10" s="26">
        <f>+D11+D25</f>
        <v>35266800</v>
      </c>
      <c r="E10" s="26">
        <f t="shared" ref="E10:M10" si="10">+E11+E25</f>
        <v>3815554</v>
      </c>
      <c r="F10" s="26">
        <f t="shared" si="10"/>
        <v>3815554</v>
      </c>
      <c r="G10" s="55"/>
      <c r="H10" s="26"/>
      <c r="I10" s="26"/>
      <c r="J10" s="26">
        <f t="shared" si="10"/>
        <v>0</v>
      </c>
      <c r="K10" s="26">
        <f t="shared" si="10"/>
        <v>0</v>
      </c>
      <c r="L10" s="26">
        <f t="shared" si="10"/>
        <v>0</v>
      </c>
      <c r="M10" s="26">
        <f t="shared" si="10"/>
        <v>0</v>
      </c>
    </row>
    <row r="11" spans="1:14" s="19" customFormat="1">
      <c r="A11" s="29" t="s">
        <v>18</v>
      </c>
      <c r="B11" s="30" t="s">
        <v>19</v>
      </c>
      <c r="C11" s="31">
        <f>SUM(C12:C24)</f>
        <v>4399800</v>
      </c>
      <c r="D11" s="31">
        <f>SUM(D12:D24)</f>
        <v>4399800</v>
      </c>
      <c r="E11" s="31">
        <f t="shared" ref="E11:M11" si="11">SUM(E12:E24)</f>
        <v>3815554</v>
      </c>
      <c r="F11" s="31">
        <f t="shared" si="11"/>
        <v>3815554</v>
      </c>
      <c r="G11" s="56"/>
      <c r="H11" s="31"/>
      <c r="I11" s="31"/>
      <c r="J11" s="31">
        <f t="shared" si="11"/>
        <v>0</v>
      </c>
      <c r="K11" s="31">
        <f t="shared" si="11"/>
        <v>0</v>
      </c>
      <c r="L11" s="31">
        <f t="shared" si="11"/>
        <v>0</v>
      </c>
      <c r="M11" s="31">
        <f t="shared" si="11"/>
        <v>0</v>
      </c>
      <c r="N11" s="32"/>
    </row>
    <row r="12" spans="1:14" s="19" customFormat="1" ht="42">
      <c r="A12" s="33" t="s">
        <v>20</v>
      </c>
      <c r="B12" s="24" t="s">
        <v>21</v>
      </c>
      <c r="C12" s="16">
        <v>128400</v>
      </c>
      <c r="D12" s="16">
        <v>128400</v>
      </c>
      <c r="E12" s="16">
        <v>126000</v>
      </c>
      <c r="F12" s="16">
        <v>126000</v>
      </c>
      <c r="G12" s="57" t="s">
        <v>159</v>
      </c>
      <c r="H12" s="16" t="s">
        <v>160</v>
      </c>
      <c r="I12" s="16" t="s">
        <v>161</v>
      </c>
      <c r="J12" s="16"/>
      <c r="K12" s="16"/>
      <c r="L12" s="16"/>
      <c r="M12" s="16"/>
    </row>
    <row r="13" spans="1:14" s="11" customFormat="1" ht="42">
      <c r="A13" s="33" t="s">
        <v>22</v>
      </c>
      <c r="B13" s="24" t="s">
        <v>23</v>
      </c>
      <c r="C13" s="16">
        <v>95900</v>
      </c>
      <c r="D13" s="16">
        <v>95900</v>
      </c>
      <c r="E13" s="16">
        <v>94500</v>
      </c>
      <c r="F13" s="16">
        <v>94500</v>
      </c>
      <c r="G13" s="57" t="s">
        <v>159</v>
      </c>
      <c r="H13" s="16" t="s">
        <v>160</v>
      </c>
      <c r="I13" s="16" t="s">
        <v>161</v>
      </c>
      <c r="J13" s="16"/>
      <c r="K13" s="16"/>
      <c r="L13" s="16"/>
      <c r="M13" s="16"/>
    </row>
    <row r="14" spans="1:14" s="11" customFormat="1" ht="42">
      <c r="A14" s="33" t="s">
        <v>24</v>
      </c>
      <c r="B14" s="24" t="s">
        <v>25</v>
      </c>
      <c r="C14" s="16">
        <v>225500</v>
      </c>
      <c r="D14" s="16">
        <v>225500</v>
      </c>
      <c r="E14" s="16">
        <v>214450</v>
      </c>
      <c r="F14" s="16">
        <v>214450</v>
      </c>
      <c r="G14" s="57" t="s">
        <v>159</v>
      </c>
      <c r="H14" s="16" t="s">
        <v>160</v>
      </c>
      <c r="I14" s="16" t="s">
        <v>161</v>
      </c>
      <c r="J14" s="16"/>
      <c r="K14" s="16"/>
      <c r="L14" s="16"/>
      <c r="M14" s="16"/>
    </row>
    <row r="15" spans="1:14" s="11" customFormat="1" ht="42">
      <c r="A15" s="33" t="s">
        <v>26</v>
      </c>
      <c r="B15" s="24" t="s">
        <v>27</v>
      </c>
      <c r="C15" s="16">
        <v>283900</v>
      </c>
      <c r="D15" s="16">
        <v>283900</v>
      </c>
      <c r="E15" s="16">
        <v>275450</v>
      </c>
      <c r="F15" s="16">
        <v>275450</v>
      </c>
      <c r="G15" s="57" t="s">
        <v>159</v>
      </c>
      <c r="H15" s="16" t="s">
        <v>160</v>
      </c>
      <c r="I15" s="16" t="s">
        <v>161</v>
      </c>
      <c r="J15" s="16"/>
      <c r="K15" s="16"/>
      <c r="L15" s="16"/>
      <c r="M15" s="16"/>
    </row>
    <row r="16" spans="1:14" s="11" customFormat="1" ht="42">
      <c r="A16" s="33" t="s">
        <v>28</v>
      </c>
      <c r="B16" s="24" t="s">
        <v>29</v>
      </c>
      <c r="C16" s="16">
        <v>305000</v>
      </c>
      <c r="D16" s="16">
        <v>305000</v>
      </c>
      <c r="E16" s="16">
        <v>300000</v>
      </c>
      <c r="F16" s="16">
        <v>300000</v>
      </c>
      <c r="G16" s="57" t="s">
        <v>156</v>
      </c>
      <c r="H16" s="16" t="s">
        <v>157</v>
      </c>
      <c r="I16" s="16" t="s">
        <v>158</v>
      </c>
      <c r="J16" s="16"/>
      <c r="K16" s="16"/>
      <c r="L16" s="16"/>
      <c r="M16" s="16"/>
    </row>
    <row r="17" spans="1:14" s="11" customFormat="1" ht="42">
      <c r="A17" s="33" t="s">
        <v>30</v>
      </c>
      <c r="B17" s="24" t="s">
        <v>31</v>
      </c>
      <c r="C17" s="16">
        <v>250000</v>
      </c>
      <c r="D17" s="16">
        <v>250000</v>
      </c>
      <c r="E17" s="16">
        <v>250000</v>
      </c>
      <c r="F17" s="16">
        <v>250000</v>
      </c>
      <c r="G17" s="57" t="s">
        <v>154</v>
      </c>
      <c r="H17" s="16" t="s">
        <v>155</v>
      </c>
      <c r="I17" s="64" t="s">
        <v>163</v>
      </c>
      <c r="J17" s="16"/>
      <c r="K17" s="16"/>
      <c r="L17" s="16"/>
      <c r="M17" s="16"/>
    </row>
    <row r="18" spans="1:14" s="11" customFormat="1" ht="63">
      <c r="A18" s="33" t="s">
        <v>32</v>
      </c>
      <c r="B18" s="24" t="s">
        <v>33</v>
      </c>
      <c r="C18" s="16">
        <v>28600</v>
      </c>
      <c r="D18" s="16">
        <v>28600</v>
      </c>
      <c r="E18" s="16">
        <v>23900</v>
      </c>
      <c r="F18" s="16">
        <v>23900</v>
      </c>
      <c r="G18" s="57" t="s">
        <v>151</v>
      </c>
      <c r="H18" s="16" t="s">
        <v>152</v>
      </c>
      <c r="I18" s="16" t="s">
        <v>153</v>
      </c>
      <c r="J18" s="16"/>
      <c r="K18" s="16"/>
      <c r="L18" s="16"/>
      <c r="M18" s="16"/>
    </row>
    <row r="19" spans="1:14" s="11" customFormat="1" ht="63">
      <c r="A19" s="33" t="s">
        <v>34</v>
      </c>
      <c r="B19" s="24" t="s">
        <v>35</v>
      </c>
      <c r="C19" s="16">
        <v>874800</v>
      </c>
      <c r="D19" s="16">
        <v>874800</v>
      </c>
      <c r="E19" s="16">
        <v>710100</v>
      </c>
      <c r="F19" s="16">
        <v>710100</v>
      </c>
      <c r="G19" s="57" t="s">
        <v>151</v>
      </c>
      <c r="H19" s="16" t="s">
        <v>152</v>
      </c>
      <c r="I19" s="16" t="s">
        <v>153</v>
      </c>
      <c r="J19" s="16"/>
      <c r="K19" s="16"/>
      <c r="L19" s="16"/>
      <c r="M19" s="16"/>
    </row>
    <row r="20" spans="1:14" s="19" customFormat="1" ht="63">
      <c r="A20" s="33" t="s">
        <v>36</v>
      </c>
      <c r="B20" s="24" t="s">
        <v>37</v>
      </c>
      <c r="C20" s="16">
        <v>549900</v>
      </c>
      <c r="D20" s="16">
        <v>549900</v>
      </c>
      <c r="E20" s="16">
        <v>457600</v>
      </c>
      <c r="F20" s="16">
        <v>457600</v>
      </c>
      <c r="G20" s="57" t="s">
        <v>151</v>
      </c>
      <c r="H20" s="16" t="s">
        <v>152</v>
      </c>
      <c r="I20" s="16" t="s">
        <v>153</v>
      </c>
      <c r="J20" s="16"/>
      <c r="K20" s="16"/>
      <c r="L20" s="16"/>
      <c r="M20" s="16"/>
    </row>
    <row r="21" spans="1:14" s="11" customFormat="1" ht="63">
      <c r="A21" s="33" t="s">
        <v>38</v>
      </c>
      <c r="B21" s="24" t="s">
        <v>39</v>
      </c>
      <c r="C21" s="16">
        <v>1128000</v>
      </c>
      <c r="D21" s="16">
        <v>1128000</v>
      </c>
      <c r="E21" s="16">
        <v>943200</v>
      </c>
      <c r="F21" s="16">
        <v>943200</v>
      </c>
      <c r="G21" s="57" t="s">
        <v>151</v>
      </c>
      <c r="H21" s="16" t="s">
        <v>152</v>
      </c>
      <c r="I21" s="16" t="s">
        <v>153</v>
      </c>
      <c r="J21" s="16"/>
      <c r="K21" s="16"/>
      <c r="L21" s="16"/>
      <c r="M21" s="16"/>
    </row>
    <row r="22" spans="1:14" s="11" customFormat="1" ht="63">
      <c r="A22" s="33" t="s">
        <v>40</v>
      </c>
      <c r="B22" s="24" t="s">
        <v>41</v>
      </c>
      <c r="C22" s="16">
        <v>180000</v>
      </c>
      <c r="D22" s="16">
        <v>180000</v>
      </c>
      <c r="E22" s="16">
        <v>139800</v>
      </c>
      <c r="F22" s="16">
        <v>139800</v>
      </c>
      <c r="G22" s="57" t="s">
        <v>151</v>
      </c>
      <c r="H22" s="16" t="s">
        <v>152</v>
      </c>
      <c r="I22" s="16" t="s">
        <v>153</v>
      </c>
      <c r="J22" s="16"/>
      <c r="K22" s="16"/>
      <c r="L22" s="16"/>
      <c r="M22" s="16"/>
    </row>
    <row r="23" spans="1:14" s="11" customFormat="1" ht="63">
      <c r="A23" s="33" t="s">
        <v>42</v>
      </c>
      <c r="B23" s="24" t="s">
        <v>43</v>
      </c>
      <c r="C23" s="16">
        <v>319800</v>
      </c>
      <c r="D23" s="16">
        <v>319800</v>
      </c>
      <c r="E23" s="16">
        <v>252306</v>
      </c>
      <c r="F23" s="16">
        <v>252306</v>
      </c>
      <c r="G23" s="57" t="s">
        <v>150</v>
      </c>
      <c r="H23" s="16" t="s">
        <v>146</v>
      </c>
      <c r="I23" s="16" t="s">
        <v>148</v>
      </c>
      <c r="J23" s="16"/>
      <c r="K23" s="16"/>
      <c r="L23" s="16"/>
      <c r="M23" s="16"/>
    </row>
    <row r="24" spans="1:14" s="11" customFormat="1" ht="63">
      <c r="A24" s="33" t="s">
        <v>44</v>
      </c>
      <c r="B24" s="24" t="s">
        <v>45</v>
      </c>
      <c r="C24" s="16">
        <v>30000</v>
      </c>
      <c r="D24" s="16">
        <v>30000</v>
      </c>
      <c r="E24" s="16">
        <v>28248</v>
      </c>
      <c r="F24" s="16">
        <v>28248</v>
      </c>
      <c r="G24" s="57" t="s">
        <v>150</v>
      </c>
      <c r="H24" s="16" t="s">
        <v>147</v>
      </c>
      <c r="I24" s="16" t="s">
        <v>148</v>
      </c>
      <c r="J24" s="16"/>
      <c r="K24" s="16"/>
      <c r="L24" s="16"/>
      <c r="M24" s="16"/>
    </row>
    <row r="25" spans="1:14" s="19" customFormat="1" ht="20.25" customHeight="1">
      <c r="A25" s="34" t="s">
        <v>46</v>
      </c>
      <c r="B25" s="30" t="s">
        <v>47</v>
      </c>
      <c r="C25" s="31">
        <f t="shared" ref="C25:M25" si="12">SUM(C26:C27)</f>
        <v>30867000</v>
      </c>
      <c r="D25" s="31">
        <f t="shared" si="12"/>
        <v>30867000</v>
      </c>
      <c r="E25" s="31">
        <f t="shared" si="12"/>
        <v>0</v>
      </c>
      <c r="F25" s="31">
        <f t="shared" si="12"/>
        <v>0</v>
      </c>
      <c r="G25" s="56"/>
      <c r="H25" s="31"/>
      <c r="I25" s="31"/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0</v>
      </c>
      <c r="N25" s="32">
        <f>SUM(C26:C27)</f>
        <v>30867000</v>
      </c>
    </row>
    <row r="26" spans="1:14" s="11" customFormat="1" ht="63">
      <c r="A26" s="33" t="s">
        <v>48</v>
      </c>
      <c r="B26" s="24" t="s">
        <v>49</v>
      </c>
      <c r="C26" s="16">
        <v>7980000</v>
      </c>
      <c r="D26" s="16">
        <v>7980000</v>
      </c>
      <c r="E26" s="62"/>
      <c r="F26" s="62"/>
      <c r="G26" s="63"/>
      <c r="H26" s="62"/>
      <c r="I26" s="62"/>
      <c r="J26" s="16"/>
      <c r="K26" s="16"/>
      <c r="L26" s="16"/>
      <c r="M26" s="16"/>
    </row>
    <row r="27" spans="1:14" s="11" customFormat="1" ht="42">
      <c r="A27" s="33" t="s">
        <v>50</v>
      </c>
      <c r="B27" s="24" t="s">
        <v>51</v>
      </c>
      <c r="C27" s="16">
        <v>22887000</v>
      </c>
      <c r="D27" s="16">
        <v>22887000</v>
      </c>
      <c r="E27" s="62"/>
      <c r="F27" s="62"/>
      <c r="G27" s="63"/>
      <c r="H27" s="62"/>
      <c r="I27" s="62"/>
      <c r="J27" s="16"/>
      <c r="K27" s="16"/>
      <c r="L27" s="16"/>
      <c r="M27" s="16"/>
    </row>
    <row r="28" spans="1:14" s="11" customFormat="1" ht="23.25" customHeight="1">
      <c r="A28" s="18" t="s">
        <v>52</v>
      </c>
      <c r="B28" s="17"/>
      <c r="C28" s="23" t="e">
        <f>C29</f>
        <v>#REF!</v>
      </c>
      <c r="D28" s="23">
        <f t="shared" ref="D28" si="13">D29</f>
        <v>6977600</v>
      </c>
      <c r="E28" s="23">
        <f t="shared" ref="E28" si="14">E29</f>
        <v>6867700</v>
      </c>
      <c r="F28" s="23">
        <f t="shared" ref="F28" si="15">F29</f>
        <v>6867700</v>
      </c>
      <c r="G28" s="53"/>
      <c r="H28" s="23"/>
      <c r="I28" s="23"/>
      <c r="J28" s="23">
        <f t="shared" ref="J28" si="16">J29</f>
        <v>0</v>
      </c>
      <c r="K28" s="23">
        <f t="shared" ref="K28" si="17">K29</f>
        <v>0</v>
      </c>
      <c r="L28" s="23">
        <f t="shared" ref="L28" si="18">L29</f>
        <v>0</v>
      </c>
      <c r="M28" s="23">
        <f t="shared" ref="M28" si="19">M29</f>
        <v>0</v>
      </c>
    </row>
    <row r="29" spans="1:14" s="11" customFormat="1">
      <c r="A29" s="12" t="s">
        <v>53</v>
      </c>
      <c r="B29" s="13"/>
      <c r="C29" s="14" t="e">
        <f>+#REF!+C30</f>
        <v>#REF!</v>
      </c>
      <c r="D29" s="14">
        <f>+D30</f>
        <v>6977600</v>
      </c>
      <c r="E29" s="14">
        <f t="shared" ref="E29:M30" si="20">+E30</f>
        <v>6867700</v>
      </c>
      <c r="F29" s="14">
        <f t="shared" si="20"/>
        <v>6867700</v>
      </c>
      <c r="G29" s="54"/>
      <c r="H29" s="14"/>
      <c r="I29" s="14"/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</row>
    <row r="30" spans="1:14" s="27" customFormat="1" ht="23.25" customHeight="1">
      <c r="A30" s="25" t="s">
        <v>17</v>
      </c>
      <c r="B30" s="35"/>
      <c r="C30" s="26">
        <f>+C31</f>
        <v>33061200</v>
      </c>
      <c r="D30" s="26">
        <f t="shared" ref="D30" si="21">+D31</f>
        <v>6977600</v>
      </c>
      <c r="E30" s="26">
        <f t="shared" si="20"/>
        <v>6867700</v>
      </c>
      <c r="F30" s="26">
        <f t="shared" si="20"/>
        <v>6867700</v>
      </c>
      <c r="G30" s="55"/>
      <c r="H30" s="26"/>
      <c r="I30" s="26"/>
      <c r="J30" s="26">
        <f t="shared" si="20"/>
        <v>0</v>
      </c>
      <c r="K30" s="26">
        <f t="shared" si="20"/>
        <v>0</v>
      </c>
      <c r="L30" s="26">
        <f t="shared" si="20"/>
        <v>0</v>
      </c>
      <c r="M30" s="26">
        <f t="shared" si="20"/>
        <v>0</v>
      </c>
    </row>
    <row r="31" spans="1:14" s="19" customFormat="1">
      <c r="A31" s="34" t="s">
        <v>18</v>
      </c>
      <c r="B31" s="36"/>
      <c r="C31" s="31">
        <f>SUM(C32:C70)</f>
        <v>33061200</v>
      </c>
      <c r="D31" s="31">
        <f t="shared" ref="D31:M31" si="22">SUM(D32:D70)</f>
        <v>6977600</v>
      </c>
      <c r="E31" s="31">
        <f t="shared" si="22"/>
        <v>6867700</v>
      </c>
      <c r="F31" s="31">
        <f t="shared" si="22"/>
        <v>6867700</v>
      </c>
      <c r="G31" s="56"/>
      <c r="H31" s="31"/>
      <c r="I31" s="31"/>
      <c r="J31" s="31">
        <f t="shared" si="22"/>
        <v>0</v>
      </c>
      <c r="K31" s="31">
        <f t="shared" si="22"/>
        <v>0</v>
      </c>
      <c r="L31" s="31">
        <f t="shared" si="22"/>
        <v>0</v>
      </c>
      <c r="M31" s="31">
        <f t="shared" si="22"/>
        <v>0</v>
      </c>
    </row>
    <row r="32" spans="1:14" s="11" customFormat="1" ht="42">
      <c r="A32" s="33" t="s">
        <v>54</v>
      </c>
      <c r="B32" s="24" t="s">
        <v>55</v>
      </c>
      <c r="C32" s="16">
        <v>2400000</v>
      </c>
      <c r="D32" s="16">
        <v>2400000</v>
      </c>
      <c r="E32" s="16">
        <v>2399000</v>
      </c>
      <c r="F32" s="16">
        <v>2399000</v>
      </c>
      <c r="G32" s="57" t="s">
        <v>166</v>
      </c>
      <c r="H32" s="65" t="s">
        <v>167</v>
      </c>
      <c r="I32" s="16" t="s">
        <v>171</v>
      </c>
      <c r="J32" s="16"/>
      <c r="K32" s="16"/>
      <c r="L32" s="16"/>
      <c r="M32" s="16"/>
    </row>
    <row r="33" spans="1:13" s="11" customFormat="1" ht="46.5" customHeight="1">
      <c r="A33" s="33" t="s">
        <v>56</v>
      </c>
      <c r="B33" s="24" t="s">
        <v>57</v>
      </c>
      <c r="C33" s="16">
        <v>960000</v>
      </c>
      <c r="D33" s="16">
        <v>960000</v>
      </c>
      <c r="E33" s="16">
        <v>960000</v>
      </c>
      <c r="F33" s="16">
        <v>960000</v>
      </c>
      <c r="G33" s="57" t="s">
        <v>164</v>
      </c>
      <c r="H33" s="16" t="s">
        <v>165</v>
      </c>
      <c r="I33" s="16" t="s">
        <v>170</v>
      </c>
      <c r="J33" s="16"/>
      <c r="K33" s="16"/>
      <c r="L33" s="16"/>
      <c r="M33" s="16"/>
    </row>
    <row r="34" spans="1:13" s="11" customFormat="1" ht="42">
      <c r="A34" s="33" t="s">
        <v>58</v>
      </c>
      <c r="B34" s="15" t="s">
        <v>59</v>
      </c>
      <c r="C34" s="21">
        <v>2400000</v>
      </c>
      <c r="D34" s="21">
        <v>2400000</v>
      </c>
      <c r="E34" s="21">
        <v>2385000</v>
      </c>
      <c r="F34" s="21">
        <v>2385000</v>
      </c>
      <c r="G34" s="20" t="s">
        <v>172</v>
      </c>
      <c r="H34" s="66" t="s">
        <v>173</v>
      </c>
      <c r="I34" s="67" t="s">
        <v>174</v>
      </c>
      <c r="J34" s="21"/>
      <c r="K34" s="21"/>
      <c r="L34" s="21"/>
      <c r="M34" s="21"/>
    </row>
    <row r="35" spans="1:13" s="11" customFormat="1" ht="42">
      <c r="A35" s="33" t="s">
        <v>60</v>
      </c>
      <c r="B35" s="15" t="s">
        <v>61</v>
      </c>
      <c r="C35" s="16">
        <v>780000</v>
      </c>
      <c r="D35" s="16">
        <v>780000</v>
      </c>
      <c r="E35" s="16">
        <v>774000</v>
      </c>
      <c r="F35" s="16">
        <v>774000</v>
      </c>
      <c r="G35" s="57" t="s">
        <v>164</v>
      </c>
      <c r="H35" s="16" t="s">
        <v>165</v>
      </c>
      <c r="I35" s="16" t="s">
        <v>170</v>
      </c>
      <c r="J35" s="16"/>
      <c r="K35" s="16"/>
      <c r="L35" s="16"/>
      <c r="M35" s="16"/>
    </row>
    <row r="36" spans="1:13" s="11" customFormat="1" ht="63">
      <c r="A36" s="33" t="s">
        <v>62</v>
      </c>
      <c r="B36" s="15" t="s">
        <v>63</v>
      </c>
      <c r="C36" s="16">
        <v>120000</v>
      </c>
      <c r="D36" s="16"/>
      <c r="E36" s="16"/>
      <c r="F36" s="16"/>
      <c r="G36" s="57"/>
      <c r="H36" s="16"/>
      <c r="I36" s="16"/>
      <c r="J36" s="16"/>
      <c r="K36" s="16"/>
      <c r="L36" s="16"/>
      <c r="M36" s="16"/>
    </row>
    <row r="37" spans="1:13" s="11" customFormat="1" ht="42">
      <c r="A37" s="33" t="s">
        <v>64</v>
      </c>
      <c r="B37" s="15" t="s">
        <v>65</v>
      </c>
      <c r="C37" s="16">
        <v>324000</v>
      </c>
      <c r="D37" s="16">
        <v>324000</v>
      </c>
      <c r="E37" s="16">
        <v>249900</v>
      </c>
      <c r="F37" s="16">
        <v>249900</v>
      </c>
      <c r="G37" s="57" t="s">
        <v>169</v>
      </c>
      <c r="H37" s="65" t="s">
        <v>168</v>
      </c>
      <c r="I37" s="16" t="s">
        <v>171</v>
      </c>
      <c r="J37" s="16"/>
      <c r="K37" s="16"/>
      <c r="L37" s="16"/>
      <c r="M37" s="16"/>
    </row>
    <row r="38" spans="1:13" s="11" customFormat="1" ht="42">
      <c r="A38" s="33" t="s">
        <v>66</v>
      </c>
      <c r="B38" s="15" t="s">
        <v>67</v>
      </c>
      <c r="C38" s="16">
        <v>200000</v>
      </c>
      <c r="D38" s="16"/>
      <c r="E38" s="16"/>
      <c r="F38" s="16"/>
      <c r="G38" s="57"/>
      <c r="H38" s="16"/>
      <c r="I38" s="16"/>
      <c r="J38" s="16"/>
      <c r="K38" s="16"/>
      <c r="L38" s="16"/>
      <c r="M38" s="16"/>
    </row>
    <row r="39" spans="1:13" s="11" customFormat="1" ht="42">
      <c r="A39" s="33" t="s">
        <v>68</v>
      </c>
      <c r="B39" s="15" t="s">
        <v>69</v>
      </c>
      <c r="C39" s="22">
        <v>150000</v>
      </c>
      <c r="D39" s="22"/>
      <c r="E39" s="22"/>
      <c r="F39" s="22"/>
      <c r="G39" s="58"/>
      <c r="H39" s="22"/>
      <c r="I39" s="22"/>
      <c r="J39" s="22"/>
      <c r="K39" s="22"/>
      <c r="L39" s="22"/>
      <c r="M39" s="22"/>
    </row>
    <row r="40" spans="1:13" s="11" customFormat="1" ht="45.75" customHeight="1">
      <c r="A40" s="33" t="s">
        <v>70</v>
      </c>
      <c r="B40" s="15" t="s">
        <v>71</v>
      </c>
      <c r="C40" s="16">
        <v>665000</v>
      </c>
      <c r="D40" s="16"/>
      <c r="E40" s="16"/>
      <c r="F40" s="16"/>
      <c r="G40" s="57"/>
      <c r="H40" s="16"/>
      <c r="I40" s="16"/>
      <c r="J40" s="16"/>
      <c r="K40" s="16"/>
      <c r="L40" s="16"/>
      <c r="M40" s="16"/>
    </row>
    <row r="41" spans="1:13" s="11" customFormat="1" ht="42">
      <c r="A41" s="33" t="s">
        <v>72</v>
      </c>
      <c r="B41" s="15" t="s">
        <v>73</v>
      </c>
      <c r="C41" s="22">
        <v>1080000</v>
      </c>
      <c r="D41" s="22"/>
      <c r="E41" s="22"/>
      <c r="F41" s="22"/>
      <c r="G41" s="58"/>
      <c r="H41" s="22"/>
      <c r="I41" s="22"/>
      <c r="J41" s="22"/>
      <c r="K41" s="22"/>
      <c r="L41" s="22"/>
      <c r="M41" s="22"/>
    </row>
    <row r="42" spans="1:13" s="11" customFormat="1" ht="42">
      <c r="A42" s="33" t="s">
        <v>74</v>
      </c>
      <c r="B42" s="15" t="s">
        <v>75</v>
      </c>
      <c r="C42" s="16">
        <v>130000</v>
      </c>
      <c r="D42" s="16"/>
      <c r="E42" s="16"/>
      <c r="F42" s="16"/>
      <c r="G42" s="57"/>
      <c r="H42" s="16"/>
      <c r="I42" s="16"/>
      <c r="J42" s="16"/>
      <c r="K42" s="16"/>
      <c r="L42" s="16"/>
      <c r="M42" s="16"/>
    </row>
    <row r="43" spans="1:13" s="11" customFormat="1" ht="42">
      <c r="A43" s="33" t="s">
        <v>76</v>
      </c>
      <c r="B43" s="15" t="s">
        <v>77</v>
      </c>
      <c r="C43" s="21">
        <v>520000</v>
      </c>
      <c r="D43" s="21"/>
      <c r="E43" s="21"/>
      <c r="F43" s="21"/>
      <c r="G43" s="20"/>
      <c r="H43" s="21"/>
      <c r="I43" s="21"/>
      <c r="J43" s="21"/>
      <c r="K43" s="21"/>
      <c r="L43" s="21"/>
      <c r="M43" s="21"/>
    </row>
    <row r="44" spans="1:13" s="11" customFormat="1" ht="42">
      <c r="A44" s="33" t="s">
        <v>78</v>
      </c>
      <c r="B44" s="15" t="s">
        <v>79</v>
      </c>
      <c r="C44" s="22">
        <v>750000</v>
      </c>
      <c r="D44" s="22"/>
      <c r="E44" s="22"/>
      <c r="F44" s="22"/>
      <c r="G44" s="58"/>
      <c r="H44" s="22"/>
      <c r="I44" s="22"/>
      <c r="J44" s="22"/>
      <c r="K44" s="22"/>
      <c r="L44" s="22"/>
      <c r="M44" s="22"/>
    </row>
    <row r="45" spans="1:13" s="11" customFormat="1" ht="42">
      <c r="A45" s="33" t="s">
        <v>80</v>
      </c>
      <c r="B45" s="15" t="s">
        <v>81</v>
      </c>
      <c r="C45" s="16">
        <v>312000</v>
      </c>
      <c r="D45" s="16"/>
      <c r="E45" s="16"/>
      <c r="F45" s="16"/>
      <c r="G45" s="57"/>
      <c r="H45" s="16"/>
      <c r="I45" s="16"/>
      <c r="J45" s="16"/>
      <c r="K45" s="16"/>
      <c r="L45" s="16"/>
      <c r="M45" s="16"/>
    </row>
    <row r="46" spans="1:13" s="11" customFormat="1" ht="42">
      <c r="A46" s="33" t="s">
        <v>82</v>
      </c>
      <c r="B46" s="15" t="s">
        <v>83</v>
      </c>
      <c r="C46" s="16">
        <v>342500</v>
      </c>
      <c r="D46" s="16"/>
      <c r="E46" s="16"/>
      <c r="F46" s="16"/>
      <c r="G46" s="57"/>
      <c r="H46" s="16"/>
      <c r="I46" s="16"/>
      <c r="J46" s="16"/>
      <c r="K46" s="16"/>
      <c r="L46" s="16"/>
      <c r="M46" s="16"/>
    </row>
    <row r="47" spans="1:13" s="11" customFormat="1" ht="42">
      <c r="A47" s="33" t="s">
        <v>84</v>
      </c>
      <c r="B47" s="15" t="s">
        <v>85</v>
      </c>
      <c r="C47" s="16">
        <v>391900</v>
      </c>
      <c r="D47" s="16"/>
      <c r="E47" s="16"/>
      <c r="F47" s="16"/>
      <c r="G47" s="57"/>
      <c r="H47" s="16"/>
      <c r="I47" s="16"/>
      <c r="J47" s="16"/>
      <c r="K47" s="16"/>
      <c r="L47" s="16"/>
      <c r="M47" s="16"/>
    </row>
    <row r="48" spans="1:13" s="11" customFormat="1" ht="45.75" customHeight="1">
      <c r="A48" s="33" t="s">
        <v>86</v>
      </c>
      <c r="B48" s="15" t="s">
        <v>87</v>
      </c>
      <c r="C48" s="16">
        <v>532200</v>
      </c>
      <c r="D48" s="16"/>
      <c r="E48" s="16"/>
      <c r="F48" s="16"/>
      <c r="G48" s="57"/>
      <c r="H48" s="16"/>
      <c r="I48" s="16"/>
      <c r="J48" s="16"/>
      <c r="K48" s="16"/>
      <c r="L48" s="16"/>
      <c r="M48" s="16"/>
    </row>
    <row r="49" spans="1:13" s="11" customFormat="1" ht="42">
      <c r="A49" s="33" t="s">
        <v>88</v>
      </c>
      <c r="B49" s="15" t="s">
        <v>89</v>
      </c>
      <c r="C49" s="16">
        <v>1300000</v>
      </c>
      <c r="D49" s="16"/>
      <c r="E49" s="16"/>
      <c r="F49" s="16"/>
      <c r="G49" s="57"/>
      <c r="H49" s="16"/>
      <c r="I49" s="16"/>
      <c r="J49" s="16"/>
      <c r="K49" s="16"/>
      <c r="L49" s="16"/>
      <c r="M49" s="16"/>
    </row>
    <row r="50" spans="1:13" s="11" customFormat="1" ht="47.25" customHeight="1">
      <c r="A50" s="33" t="s">
        <v>90</v>
      </c>
      <c r="B50" s="15" t="s">
        <v>91</v>
      </c>
      <c r="C50" s="16">
        <v>360000</v>
      </c>
      <c r="D50" s="16"/>
      <c r="E50" s="16"/>
      <c r="F50" s="16"/>
      <c r="G50" s="57"/>
      <c r="H50" s="16"/>
      <c r="I50" s="16"/>
      <c r="J50" s="16"/>
      <c r="K50" s="16"/>
      <c r="L50" s="16"/>
      <c r="M50" s="16"/>
    </row>
    <row r="51" spans="1:13" s="11" customFormat="1" ht="48" customHeight="1">
      <c r="A51" s="33" t="s">
        <v>92</v>
      </c>
      <c r="B51" s="15" t="s">
        <v>93</v>
      </c>
      <c r="C51" s="16">
        <v>895000</v>
      </c>
      <c r="D51" s="16"/>
      <c r="E51" s="16"/>
      <c r="F51" s="16"/>
      <c r="G51" s="57"/>
      <c r="H51" s="16"/>
      <c r="I51" s="16"/>
      <c r="J51" s="16"/>
      <c r="K51" s="16"/>
      <c r="L51" s="16"/>
      <c r="M51" s="16"/>
    </row>
    <row r="52" spans="1:13" s="11" customFormat="1" ht="42">
      <c r="A52" s="33" t="s">
        <v>94</v>
      </c>
      <c r="B52" s="15" t="s">
        <v>95</v>
      </c>
      <c r="C52" s="16">
        <v>1290000</v>
      </c>
      <c r="D52" s="16"/>
      <c r="E52" s="16"/>
      <c r="F52" s="16"/>
      <c r="G52" s="57"/>
      <c r="H52" s="16"/>
      <c r="I52" s="16"/>
      <c r="J52" s="16"/>
      <c r="K52" s="16"/>
      <c r="L52" s="16"/>
      <c r="M52" s="16"/>
    </row>
    <row r="53" spans="1:13" s="19" customFormat="1" ht="42">
      <c r="A53" s="33" t="s">
        <v>96</v>
      </c>
      <c r="B53" s="15" t="s">
        <v>97</v>
      </c>
      <c r="C53" s="16">
        <v>460000</v>
      </c>
      <c r="D53" s="16"/>
      <c r="E53" s="16"/>
      <c r="F53" s="16"/>
      <c r="G53" s="57"/>
      <c r="H53" s="16"/>
      <c r="I53" s="16"/>
      <c r="J53" s="16"/>
      <c r="K53" s="16"/>
      <c r="L53" s="16"/>
      <c r="M53" s="16"/>
    </row>
    <row r="54" spans="1:13" s="11" customFormat="1" ht="42">
      <c r="A54" s="33" t="s">
        <v>98</v>
      </c>
      <c r="B54" s="15" t="s">
        <v>99</v>
      </c>
      <c r="C54" s="16">
        <v>1075000</v>
      </c>
      <c r="D54" s="16"/>
      <c r="E54" s="16"/>
      <c r="F54" s="16"/>
      <c r="G54" s="57"/>
      <c r="H54" s="16"/>
      <c r="I54" s="16"/>
      <c r="J54" s="16"/>
      <c r="K54" s="16"/>
      <c r="L54" s="16"/>
      <c r="M54" s="16"/>
    </row>
    <row r="55" spans="1:13" s="11" customFormat="1" ht="42">
      <c r="A55" s="33" t="s">
        <v>100</v>
      </c>
      <c r="B55" s="15" t="s">
        <v>101</v>
      </c>
      <c r="C55" s="16">
        <v>1450000</v>
      </c>
      <c r="D55" s="16"/>
      <c r="E55" s="16"/>
      <c r="F55" s="16"/>
      <c r="G55" s="57"/>
      <c r="H55" s="16"/>
      <c r="I55" s="16"/>
      <c r="J55" s="16"/>
      <c r="K55" s="16"/>
      <c r="L55" s="16"/>
      <c r="M55" s="16"/>
    </row>
    <row r="56" spans="1:13" s="11" customFormat="1" ht="42">
      <c r="A56" s="33" t="s">
        <v>102</v>
      </c>
      <c r="B56" s="15" t="s">
        <v>103</v>
      </c>
      <c r="C56" s="16">
        <v>2685000</v>
      </c>
      <c r="D56" s="16"/>
      <c r="E56" s="16"/>
      <c r="F56" s="16"/>
      <c r="G56" s="57"/>
      <c r="H56" s="16"/>
      <c r="I56" s="16"/>
      <c r="J56" s="16"/>
      <c r="K56" s="16"/>
      <c r="L56" s="16"/>
      <c r="M56" s="16"/>
    </row>
    <row r="57" spans="1:13" s="11" customFormat="1" ht="63">
      <c r="A57" s="33" t="s">
        <v>104</v>
      </c>
      <c r="B57" s="15" t="s">
        <v>105</v>
      </c>
      <c r="C57" s="16">
        <v>1065000</v>
      </c>
      <c r="D57" s="16"/>
      <c r="E57" s="16"/>
      <c r="F57" s="16"/>
      <c r="G57" s="57"/>
      <c r="H57" s="16"/>
      <c r="I57" s="16"/>
      <c r="J57" s="16"/>
      <c r="K57" s="16"/>
      <c r="L57" s="16"/>
      <c r="M57" s="16"/>
    </row>
    <row r="58" spans="1:13" s="19" customFormat="1" ht="42">
      <c r="A58" s="33" t="s">
        <v>106</v>
      </c>
      <c r="B58" s="15" t="s">
        <v>107</v>
      </c>
      <c r="C58" s="16">
        <v>755000</v>
      </c>
      <c r="D58" s="16"/>
      <c r="E58" s="16"/>
      <c r="F58" s="16"/>
      <c r="G58" s="57"/>
      <c r="H58" s="16"/>
      <c r="I58" s="16"/>
      <c r="J58" s="16"/>
      <c r="K58" s="16"/>
      <c r="L58" s="16"/>
      <c r="M58" s="16"/>
    </row>
    <row r="59" spans="1:13" s="11" customFormat="1" ht="46.5" customHeight="1">
      <c r="A59" s="33" t="s">
        <v>108</v>
      </c>
      <c r="B59" s="15" t="s">
        <v>109</v>
      </c>
      <c r="C59" s="16">
        <v>335000</v>
      </c>
      <c r="D59" s="16"/>
      <c r="E59" s="16"/>
      <c r="F59" s="16"/>
      <c r="G59" s="57"/>
      <c r="H59" s="16"/>
      <c r="I59" s="16"/>
      <c r="J59" s="16"/>
      <c r="K59" s="16"/>
      <c r="L59" s="16"/>
      <c r="M59" s="16"/>
    </row>
    <row r="60" spans="1:13" s="11" customFormat="1" ht="42">
      <c r="A60" s="33" t="s">
        <v>110</v>
      </c>
      <c r="B60" s="15" t="s">
        <v>111</v>
      </c>
      <c r="C60" s="16">
        <v>455000</v>
      </c>
      <c r="D60" s="16"/>
      <c r="E60" s="16"/>
      <c r="F60" s="16"/>
      <c r="G60" s="57"/>
      <c r="H60" s="16"/>
      <c r="I60" s="16"/>
      <c r="J60" s="16"/>
      <c r="K60" s="16"/>
      <c r="L60" s="16"/>
      <c r="M60" s="16"/>
    </row>
    <row r="61" spans="1:13" s="11" customFormat="1" ht="46.5" customHeight="1">
      <c r="A61" s="33" t="s">
        <v>112</v>
      </c>
      <c r="B61" s="15" t="s">
        <v>113</v>
      </c>
      <c r="C61" s="16">
        <v>415000</v>
      </c>
      <c r="D61" s="16"/>
      <c r="E61" s="16"/>
      <c r="F61" s="16"/>
      <c r="G61" s="57"/>
      <c r="H61" s="16"/>
      <c r="I61" s="16"/>
      <c r="J61" s="16"/>
      <c r="K61" s="16"/>
      <c r="L61" s="16"/>
      <c r="M61" s="16"/>
    </row>
    <row r="62" spans="1:13" s="11" customFormat="1" ht="46.5" customHeight="1">
      <c r="A62" s="33" t="s">
        <v>114</v>
      </c>
      <c r="B62" s="15" t="s">
        <v>115</v>
      </c>
      <c r="C62" s="16">
        <v>170000</v>
      </c>
      <c r="D62" s="16"/>
      <c r="E62" s="16"/>
      <c r="F62" s="16"/>
      <c r="G62" s="57"/>
      <c r="H62" s="16"/>
      <c r="I62" s="16"/>
      <c r="J62" s="16"/>
      <c r="K62" s="16"/>
      <c r="L62" s="16"/>
      <c r="M62" s="16"/>
    </row>
    <row r="63" spans="1:13" s="11" customFormat="1" ht="42">
      <c r="A63" s="33" t="s">
        <v>116</v>
      </c>
      <c r="B63" s="15" t="s">
        <v>117</v>
      </c>
      <c r="C63" s="16">
        <v>1240000</v>
      </c>
      <c r="D63" s="16"/>
      <c r="E63" s="16"/>
      <c r="F63" s="16"/>
      <c r="G63" s="57"/>
      <c r="H63" s="16"/>
      <c r="I63" s="16"/>
      <c r="J63" s="16"/>
      <c r="K63" s="16"/>
      <c r="L63" s="16"/>
      <c r="M63" s="16"/>
    </row>
    <row r="64" spans="1:13" s="11" customFormat="1" ht="42">
      <c r="A64" s="33" t="s">
        <v>118</v>
      </c>
      <c r="B64" s="37" t="s">
        <v>119</v>
      </c>
      <c r="C64" s="38">
        <v>1565000</v>
      </c>
      <c r="D64" s="38"/>
      <c r="E64" s="38"/>
      <c r="F64" s="38"/>
      <c r="G64" s="59"/>
      <c r="H64" s="38"/>
      <c r="I64" s="38"/>
      <c r="J64" s="38"/>
      <c r="K64" s="38"/>
      <c r="L64" s="38"/>
      <c r="M64" s="38"/>
    </row>
    <row r="65" spans="1:13" s="11" customFormat="1" ht="42">
      <c r="A65" s="33" t="s">
        <v>120</v>
      </c>
      <c r="B65" s="20" t="s">
        <v>121</v>
      </c>
      <c r="C65" s="22">
        <v>1585000</v>
      </c>
      <c r="D65" s="22"/>
      <c r="E65" s="22"/>
      <c r="F65" s="22"/>
      <c r="G65" s="58"/>
      <c r="H65" s="22"/>
      <c r="I65" s="22"/>
      <c r="J65" s="22"/>
      <c r="K65" s="22"/>
      <c r="L65" s="22"/>
      <c r="M65" s="22"/>
    </row>
    <row r="66" spans="1:13" s="11" customFormat="1" ht="42">
      <c r="A66" s="33" t="s">
        <v>122</v>
      </c>
      <c r="B66" s="15" t="s">
        <v>123</v>
      </c>
      <c r="C66" s="16">
        <v>1080000</v>
      </c>
      <c r="D66" s="16"/>
      <c r="E66" s="16"/>
      <c r="F66" s="16"/>
      <c r="G66" s="57"/>
      <c r="H66" s="16"/>
      <c r="I66" s="16"/>
      <c r="J66" s="16"/>
      <c r="K66" s="16"/>
      <c r="L66" s="16"/>
      <c r="M66" s="16"/>
    </row>
    <row r="67" spans="1:13" s="11" customFormat="1" ht="42">
      <c r="A67" s="33" t="s">
        <v>124</v>
      </c>
      <c r="B67" s="15" t="s">
        <v>125</v>
      </c>
      <c r="C67" s="16">
        <v>805000</v>
      </c>
      <c r="D67" s="16"/>
      <c r="E67" s="16"/>
      <c r="F67" s="16"/>
      <c r="G67" s="57"/>
      <c r="H67" s="16"/>
      <c r="I67" s="16"/>
      <c r="J67" s="16"/>
      <c r="K67" s="16"/>
      <c r="L67" s="16"/>
      <c r="M67" s="16"/>
    </row>
    <row r="68" spans="1:13" s="19" customFormat="1" ht="42">
      <c r="A68" s="33" t="s">
        <v>126</v>
      </c>
      <c r="B68" s="15" t="s">
        <v>127</v>
      </c>
      <c r="C68" s="16">
        <v>915000</v>
      </c>
      <c r="D68" s="16"/>
      <c r="E68" s="16"/>
      <c r="F68" s="16"/>
      <c r="G68" s="57"/>
      <c r="H68" s="16"/>
      <c r="I68" s="16"/>
      <c r="J68" s="16"/>
      <c r="K68" s="16"/>
      <c r="L68" s="16"/>
      <c r="M68" s="16"/>
    </row>
    <row r="69" spans="1:13" s="11" customFormat="1" ht="42">
      <c r="A69" s="33" t="s">
        <v>128</v>
      </c>
      <c r="B69" s="15" t="s">
        <v>129</v>
      </c>
      <c r="C69" s="16">
        <v>113600</v>
      </c>
      <c r="D69" s="16">
        <v>113600</v>
      </c>
      <c r="E69" s="16">
        <v>99800</v>
      </c>
      <c r="F69" s="16">
        <v>99800</v>
      </c>
      <c r="G69" s="57" t="s">
        <v>162</v>
      </c>
      <c r="H69" s="16" t="s">
        <v>143</v>
      </c>
      <c r="I69" s="16" t="s">
        <v>145</v>
      </c>
      <c r="J69" s="16"/>
      <c r="K69" s="16"/>
      <c r="L69" s="16"/>
      <c r="M69" s="16"/>
    </row>
    <row r="70" spans="1:13" s="11" customFormat="1" ht="42">
      <c r="A70" s="33" t="s">
        <v>130</v>
      </c>
      <c r="B70" s="15" t="s">
        <v>131</v>
      </c>
      <c r="C70" s="16">
        <v>990000</v>
      </c>
      <c r="D70" s="16"/>
      <c r="E70" s="16"/>
      <c r="F70" s="16"/>
      <c r="G70" s="57"/>
      <c r="H70" s="16"/>
      <c r="I70" s="16"/>
      <c r="J70" s="16"/>
      <c r="K70" s="16"/>
      <c r="L70" s="16"/>
      <c r="M70" s="16"/>
    </row>
    <row r="71" spans="1:13" s="11" customFormat="1">
      <c r="A71" s="18" t="s">
        <v>132</v>
      </c>
      <c r="B71" s="17" t="s">
        <v>133</v>
      </c>
      <c r="C71" s="39" t="e">
        <f>C72</f>
        <v>#REF!</v>
      </c>
      <c r="D71" s="39">
        <f t="shared" ref="D71" si="23">D72</f>
        <v>172000</v>
      </c>
      <c r="E71" s="39">
        <f t="shared" ref="E71" si="24">E72</f>
        <v>0</v>
      </c>
      <c r="F71" s="39">
        <f t="shared" ref="F71" si="25">F72</f>
        <v>0</v>
      </c>
      <c r="G71" s="60"/>
      <c r="H71" s="39"/>
      <c r="I71" s="39"/>
      <c r="J71" s="39">
        <f t="shared" ref="J71" si="26">J72</f>
        <v>0</v>
      </c>
      <c r="K71" s="39">
        <f t="shared" ref="K71" si="27">K72</f>
        <v>0</v>
      </c>
      <c r="L71" s="39">
        <f t="shared" ref="L71" si="28">L72</f>
        <v>0</v>
      </c>
      <c r="M71" s="39">
        <f t="shared" ref="M71" si="29">M72</f>
        <v>0</v>
      </c>
    </row>
    <row r="72" spans="1:13" s="11" customFormat="1">
      <c r="A72" s="12" t="s">
        <v>134</v>
      </c>
      <c r="B72" s="13"/>
      <c r="C72" s="14" t="e">
        <f>+#REF!+C73</f>
        <v>#REF!</v>
      </c>
      <c r="D72" s="14">
        <f>+D73</f>
        <v>172000</v>
      </c>
      <c r="E72" s="14">
        <f t="shared" ref="E72:M73" si="30">+E73</f>
        <v>0</v>
      </c>
      <c r="F72" s="14">
        <f t="shared" si="30"/>
        <v>0</v>
      </c>
      <c r="G72" s="54"/>
      <c r="H72" s="14"/>
      <c r="I72" s="14"/>
      <c r="J72" s="14">
        <f t="shared" si="30"/>
        <v>0</v>
      </c>
      <c r="K72" s="14">
        <f t="shared" si="30"/>
        <v>0</v>
      </c>
      <c r="L72" s="14">
        <f t="shared" si="30"/>
        <v>0</v>
      </c>
      <c r="M72" s="14">
        <f t="shared" si="30"/>
        <v>0</v>
      </c>
    </row>
    <row r="73" spans="1:13" s="27" customFormat="1">
      <c r="A73" s="25" t="s">
        <v>17</v>
      </c>
      <c r="B73" s="35"/>
      <c r="C73" s="26">
        <f>+C74</f>
        <v>16172000</v>
      </c>
      <c r="D73" s="26">
        <f t="shared" ref="D73" si="31">+D74</f>
        <v>172000</v>
      </c>
      <c r="E73" s="26">
        <f t="shared" si="30"/>
        <v>0</v>
      </c>
      <c r="F73" s="26">
        <f t="shared" si="30"/>
        <v>0</v>
      </c>
      <c r="G73" s="55"/>
      <c r="H73" s="26"/>
      <c r="I73" s="26"/>
      <c r="J73" s="26">
        <f t="shared" si="30"/>
        <v>0</v>
      </c>
      <c r="K73" s="26">
        <f t="shared" si="30"/>
        <v>0</v>
      </c>
      <c r="L73" s="26">
        <f t="shared" si="30"/>
        <v>0</v>
      </c>
      <c r="M73" s="26">
        <f t="shared" si="30"/>
        <v>0</v>
      </c>
    </row>
    <row r="74" spans="1:13" s="19" customFormat="1">
      <c r="A74" s="40" t="s">
        <v>18</v>
      </c>
      <c r="B74" s="41"/>
      <c r="C74" s="31">
        <f>SUM(C75:C77)</f>
        <v>16172000</v>
      </c>
      <c r="D74" s="31">
        <f t="shared" ref="D74:M74" si="32">SUM(D75:D77)</f>
        <v>172000</v>
      </c>
      <c r="E74" s="31">
        <f t="shared" si="32"/>
        <v>0</v>
      </c>
      <c r="F74" s="31">
        <f t="shared" si="32"/>
        <v>0</v>
      </c>
      <c r="G74" s="56"/>
      <c r="H74" s="31"/>
      <c r="I74" s="31"/>
      <c r="J74" s="31">
        <f t="shared" si="32"/>
        <v>0</v>
      </c>
      <c r="K74" s="31">
        <f t="shared" si="32"/>
        <v>0</v>
      </c>
      <c r="L74" s="31">
        <f t="shared" si="32"/>
        <v>0</v>
      </c>
      <c r="M74" s="31">
        <f t="shared" si="32"/>
        <v>0</v>
      </c>
    </row>
    <row r="75" spans="1:13" s="11" customFormat="1" ht="42">
      <c r="A75" s="33" t="s">
        <v>135</v>
      </c>
      <c r="B75" s="24" t="s">
        <v>136</v>
      </c>
      <c r="C75" s="16">
        <v>97000</v>
      </c>
      <c r="D75" s="16">
        <v>97000</v>
      </c>
      <c r="E75" s="16"/>
      <c r="F75" s="16"/>
      <c r="G75" s="57"/>
      <c r="H75" s="16"/>
      <c r="I75" s="16"/>
      <c r="J75" s="16"/>
      <c r="K75" s="16"/>
      <c r="L75" s="16"/>
      <c r="M75" s="16"/>
    </row>
    <row r="76" spans="1:13" s="11" customFormat="1" ht="42">
      <c r="A76" s="33" t="s">
        <v>137</v>
      </c>
      <c r="B76" s="24" t="s">
        <v>138</v>
      </c>
      <c r="C76" s="16">
        <v>75000</v>
      </c>
      <c r="D76" s="16">
        <v>75000</v>
      </c>
      <c r="E76" s="16"/>
      <c r="F76" s="16"/>
      <c r="G76" s="57"/>
      <c r="H76" s="16"/>
      <c r="I76" s="16"/>
      <c r="J76" s="16"/>
      <c r="K76" s="16"/>
      <c r="L76" s="16"/>
      <c r="M76" s="16"/>
    </row>
    <row r="77" spans="1:13" s="11" customFormat="1" ht="63">
      <c r="A77" s="33" t="s">
        <v>139</v>
      </c>
      <c r="B77" s="24" t="s">
        <v>140</v>
      </c>
      <c r="C77" s="16">
        <v>16000000</v>
      </c>
      <c r="D77" s="16"/>
      <c r="E77" s="16"/>
      <c r="F77" s="16"/>
      <c r="G77" s="57"/>
      <c r="H77" s="16"/>
      <c r="I77" s="16"/>
      <c r="J77" s="16"/>
      <c r="K77" s="16"/>
      <c r="L77" s="16"/>
      <c r="M77" s="16"/>
    </row>
  </sheetData>
  <mergeCells count="11">
    <mergeCell ref="A1:C1"/>
    <mergeCell ref="A2:C2"/>
    <mergeCell ref="A3:B3"/>
    <mergeCell ref="B4:B5"/>
    <mergeCell ref="C4:C5"/>
    <mergeCell ref="E4:E5"/>
    <mergeCell ref="F4:F5"/>
    <mergeCell ref="J4:K4"/>
    <mergeCell ref="L4:M4"/>
    <mergeCell ref="A6:B6"/>
    <mergeCell ref="D4:D5"/>
  </mergeCells>
  <printOptions horizontalCentered="1"/>
  <pageMargins left="0.70866141732283505" right="0.39370078740157499" top="0.78740157480314998" bottom="0.59055118110236204" header="0.31496062992126" footer="0.31496062992126"/>
  <pageSetup paperSize="9" scale="7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2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E101"/>
  <sheetViews>
    <sheetView topLeftCell="A7" workbookViewId="0">
      <selection activeCell="E15" sqref="E15"/>
    </sheetView>
  </sheetViews>
  <sheetFormatPr defaultRowHeight="21"/>
  <cols>
    <col min="5" max="5" width="13.625" customWidth="1"/>
  </cols>
  <sheetData>
    <row r="2" spans="5:5">
      <c r="E2" s="133">
        <v>128400</v>
      </c>
    </row>
    <row r="3" spans="5:5">
      <c r="E3" s="133">
        <v>95900</v>
      </c>
    </row>
    <row r="4" spans="5:5">
      <c r="E4" s="133">
        <v>225500</v>
      </c>
    </row>
    <row r="5" spans="5:5">
      <c r="E5" s="133">
        <v>283900</v>
      </c>
    </row>
    <row r="6" spans="5:5">
      <c r="E6" s="133">
        <v>305000</v>
      </c>
    </row>
    <row r="7" spans="5:5">
      <c r="E7" s="133">
        <v>250000</v>
      </c>
    </row>
    <row r="8" spans="5:5">
      <c r="E8" s="133">
        <v>28600</v>
      </c>
    </row>
    <row r="9" spans="5:5">
      <c r="E9" s="133">
        <v>874800</v>
      </c>
    </row>
    <row r="10" spans="5:5">
      <c r="E10" s="133">
        <v>549900</v>
      </c>
    </row>
    <row r="11" spans="5:5">
      <c r="E11" s="133">
        <v>1128000</v>
      </c>
    </row>
    <row r="12" spans="5:5">
      <c r="E12" s="133">
        <v>180000</v>
      </c>
    </row>
    <row r="13" spans="5:5">
      <c r="E13" s="133">
        <v>319800</v>
      </c>
    </row>
    <row r="14" spans="5:5">
      <c r="E14" s="133">
        <v>30000</v>
      </c>
    </row>
    <row r="15" spans="5:5">
      <c r="E15" s="134">
        <f t="shared" ref="E15" si="0">SUM(E16:E17)</f>
        <v>30867000</v>
      </c>
    </row>
    <row r="16" spans="5:5">
      <c r="E16" s="133">
        <v>7980000</v>
      </c>
    </row>
    <row r="17" spans="5:5">
      <c r="E17" s="133">
        <v>22887000</v>
      </c>
    </row>
    <row r="18" spans="5:5">
      <c r="E18" s="135" t="e">
        <f>E19</f>
        <v>#REF!</v>
      </c>
    </row>
    <row r="19" spans="5:5">
      <c r="E19" s="136" t="e">
        <f>+#REF!+E20</f>
        <v>#REF!</v>
      </c>
    </row>
    <row r="20" spans="5:5">
      <c r="E20" s="137">
        <f>+E21</f>
        <v>33181200</v>
      </c>
    </row>
    <row r="21" spans="5:5">
      <c r="E21" s="134">
        <f>SUM(E22:E61)</f>
        <v>33181200</v>
      </c>
    </row>
    <row r="22" spans="5:5">
      <c r="E22" s="133">
        <v>2400000</v>
      </c>
    </row>
    <row r="23" spans="5:5">
      <c r="E23" s="133">
        <v>960000</v>
      </c>
    </row>
    <row r="24" spans="5:5">
      <c r="E24" s="138">
        <v>2400000</v>
      </c>
    </row>
    <row r="25" spans="5:5">
      <c r="E25" s="133">
        <v>780000</v>
      </c>
    </row>
    <row r="26" spans="5:5">
      <c r="E26" s="133">
        <v>120000</v>
      </c>
    </row>
    <row r="27" spans="5:5">
      <c r="E27" s="133">
        <v>120000</v>
      </c>
    </row>
    <row r="28" spans="5:5">
      <c r="E28" s="133">
        <v>324000</v>
      </c>
    </row>
    <row r="29" spans="5:5">
      <c r="E29" s="133">
        <v>200000</v>
      </c>
    </row>
    <row r="30" spans="5:5">
      <c r="E30" s="139">
        <v>150000</v>
      </c>
    </row>
    <row r="31" spans="5:5">
      <c r="E31" s="133">
        <v>665000</v>
      </c>
    </row>
    <row r="32" spans="5:5">
      <c r="E32" s="139">
        <v>1080000</v>
      </c>
    </row>
    <row r="33" spans="5:5">
      <c r="E33" s="133">
        <v>130000</v>
      </c>
    </row>
    <row r="34" spans="5:5">
      <c r="E34" s="138">
        <v>520000</v>
      </c>
    </row>
    <row r="35" spans="5:5">
      <c r="E35" s="139">
        <v>750000</v>
      </c>
    </row>
    <row r="36" spans="5:5">
      <c r="E36" s="133">
        <v>312000</v>
      </c>
    </row>
    <row r="37" spans="5:5">
      <c r="E37" s="133">
        <v>342500</v>
      </c>
    </row>
    <row r="38" spans="5:5">
      <c r="E38" s="133">
        <v>391900</v>
      </c>
    </row>
    <row r="39" spans="5:5">
      <c r="E39" s="133">
        <v>532200</v>
      </c>
    </row>
    <row r="40" spans="5:5">
      <c r="E40" s="133">
        <v>1300000</v>
      </c>
    </row>
    <row r="41" spans="5:5">
      <c r="E41" s="133">
        <v>360000</v>
      </c>
    </row>
    <row r="42" spans="5:5">
      <c r="E42" s="133">
        <v>895000</v>
      </c>
    </row>
    <row r="43" spans="5:5">
      <c r="E43" s="133">
        <v>1290000</v>
      </c>
    </row>
    <row r="44" spans="5:5">
      <c r="E44" s="133">
        <v>460000</v>
      </c>
    </row>
    <row r="45" spans="5:5">
      <c r="E45" s="133">
        <v>1075000</v>
      </c>
    </row>
    <row r="46" spans="5:5">
      <c r="E46" s="133">
        <v>1450000</v>
      </c>
    </row>
    <row r="47" spans="5:5">
      <c r="E47" s="133">
        <v>2685000</v>
      </c>
    </row>
    <row r="48" spans="5:5">
      <c r="E48" s="133">
        <v>1065000</v>
      </c>
    </row>
    <row r="49" spans="5:5">
      <c r="E49" s="133">
        <v>755000</v>
      </c>
    </row>
    <row r="50" spans="5:5">
      <c r="E50" s="133">
        <v>335000</v>
      </c>
    </row>
    <row r="51" spans="5:5">
      <c r="E51" s="133">
        <v>455000</v>
      </c>
    </row>
    <row r="52" spans="5:5">
      <c r="E52" s="133">
        <v>415000</v>
      </c>
    </row>
    <row r="53" spans="5:5">
      <c r="E53" s="133">
        <v>170000</v>
      </c>
    </row>
    <row r="54" spans="5:5">
      <c r="E54" s="133">
        <v>1240000</v>
      </c>
    </row>
    <row r="55" spans="5:5">
      <c r="E55" s="140">
        <v>1565000</v>
      </c>
    </row>
    <row r="56" spans="5:5">
      <c r="E56" s="139">
        <v>1585000</v>
      </c>
    </row>
    <row r="57" spans="5:5">
      <c r="E57" s="133">
        <v>1080000</v>
      </c>
    </row>
    <row r="58" spans="5:5">
      <c r="E58" s="133">
        <v>805000</v>
      </c>
    </row>
    <row r="59" spans="5:5">
      <c r="E59" s="133">
        <v>915000</v>
      </c>
    </row>
    <row r="60" spans="5:5">
      <c r="E60" s="133">
        <v>113600</v>
      </c>
    </row>
    <row r="61" spans="5:5">
      <c r="E61" s="133">
        <v>990000</v>
      </c>
    </row>
    <row r="62" spans="5:5">
      <c r="E62" s="141" t="e">
        <f>E63</f>
        <v>#REF!</v>
      </c>
    </row>
    <row r="63" spans="5:5">
      <c r="E63" s="136" t="e">
        <f>+#REF!+E64</f>
        <v>#REF!</v>
      </c>
    </row>
    <row r="64" spans="5:5">
      <c r="E64" s="137">
        <f>+E65</f>
        <v>16172000</v>
      </c>
    </row>
    <row r="65" spans="5:5">
      <c r="E65" s="134">
        <f>SUM(E66:E68)</f>
        <v>16172000</v>
      </c>
    </row>
    <row r="66" spans="5:5">
      <c r="E66" s="133">
        <v>97000</v>
      </c>
    </row>
    <row r="67" spans="5:5">
      <c r="E67" s="133">
        <v>75000</v>
      </c>
    </row>
    <row r="68" spans="5:5">
      <c r="E68" s="142">
        <v>16000000</v>
      </c>
    </row>
    <row r="69" spans="5:5">
      <c r="E69" s="143">
        <v>200000</v>
      </c>
    </row>
    <row r="70" spans="5:5">
      <c r="E70" s="143">
        <v>990000</v>
      </c>
    </row>
    <row r="71" spans="5:5">
      <c r="E71" s="143">
        <v>150000</v>
      </c>
    </row>
    <row r="72" spans="5:5">
      <c r="E72" s="143">
        <v>665000</v>
      </c>
    </row>
    <row r="73" spans="5:5">
      <c r="E73" s="144">
        <v>1080000</v>
      </c>
    </row>
    <row r="74" spans="5:5">
      <c r="E74" s="143">
        <v>130000</v>
      </c>
    </row>
    <row r="75" spans="5:5">
      <c r="E75" s="143">
        <v>520000</v>
      </c>
    </row>
    <row r="76" spans="5:5">
      <c r="E76" s="143">
        <v>750000</v>
      </c>
    </row>
    <row r="77" spans="5:5">
      <c r="E77" s="144">
        <v>312000</v>
      </c>
    </row>
    <row r="78" spans="5:5">
      <c r="E78" s="144">
        <v>342500</v>
      </c>
    </row>
    <row r="79" spans="5:5">
      <c r="E79" s="144">
        <v>391900</v>
      </c>
    </row>
    <row r="80" spans="5:5">
      <c r="E80" s="144">
        <v>532200</v>
      </c>
    </row>
    <row r="81" spans="5:5">
      <c r="E81" s="143">
        <v>1300000</v>
      </c>
    </row>
    <row r="82" spans="5:5">
      <c r="E82" s="143">
        <v>360000</v>
      </c>
    </row>
    <row r="83" spans="5:5">
      <c r="E83" s="143">
        <v>895000</v>
      </c>
    </row>
    <row r="84" spans="5:5">
      <c r="E84" s="143">
        <v>1290000</v>
      </c>
    </row>
    <row r="85" spans="5:5">
      <c r="E85" s="143">
        <v>460000</v>
      </c>
    </row>
    <row r="86" spans="5:5">
      <c r="E86" s="143">
        <v>1075000</v>
      </c>
    </row>
    <row r="87" spans="5:5">
      <c r="E87" s="143">
        <v>1450000</v>
      </c>
    </row>
    <row r="88" spans="5:5">
      <c r="E88" s="143">
        <v>2685000</v>
      </c>
    </row>
    <row r="89" spans="5:5">
      <c r="E89" s="143">
        <v>1065000</v>
      </c>
    </row>
    <row r="90" spans="5:5">
      <c r="E90" s="143">
        <v>755000</v>
      </c>
    </row>
    <row r="91" spans="5:5">
      <c r="E91" s="145">
        <v>335000</v>
      </c>
    </row>
    <row r="92" spans="5:5">
      <c r="E92" s="145">
        <v>455000</v>
      </c>
    </row>
    <row r="93" spans="5:5">
      <c r="E93" s="145">
        <v>415000</v>
      </c>
    </row>
    <row r="94" spans="5:5">
      <c r="E94" s="145">
        <v>170000</v>
      </c>
    </row>
    <row r="95" spans="5:5">
      <c r="E95" s="145">
        <f>'[1]รายงานความก้าวหน้า (2)'!$G$54</f>
        <v>1240000</v>
      </c>
    </row>
    <row r="96" spans="5:5">
      <c r="E96" s="145">
        <v>1565000</v>
      </c>
    </row>
    <row r="97" spans="5:5">
      <c r="E97" s="143">
        <v>1585000</v>
      </c>
    </row>
    <row r="98" spans="5:5">
      <c r="E98" s="143">
        <v>1080000</v>
      </c>
    </row>
    <row r="99" spans="5:5">
      <c r="E99" s="143">
        <v>805000</v>
      </c>
    </row>
    <row r="100" spans="5:5">
      <c r="E100" s="143">
        <v>915000</v>
      </c>
    </row>
    <row r="101" spans="5:5">
      <c r="E101" s="143">
        <v>16000000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102"/>
  <sheetViews>
    <sheetView topLeftCell="A28" workbookViewId="0">
      <selection activeCell="G8" sqref="G8"/>
    </sheetView>
  </sheetViews>
  <sheetFormatPr defaultRowHeight="21"/>
  <cols>
    <col min="5" max="5" width="12.875" customWidth="1"/>
  </cols>
  <sheetData>
    <row r="1" spans="5:5">
      <c r="E1" s="133">
        <v>128400</v>
      </c>
    </row>
    <row r="2" spans="5:5">
      <c r="E2" s="133">
        <v>95900</v>
      </c>
    </row>
    <row r="3" spans="5:5">
      <c r="E3" s="133">
        <v>225500</v>
      </c>
    </row>
    <row r="4" spans="5:5">
      <c r="E4" s="133">
        <v>283900</v>
      </c>
    </row>
    <row r="5" spans="5:5">
      <c r="E5" s="133">
        <v>305000</v>
      </c>
    </row>
    <row r="6" spans="5:5">
      <c r="E6" s="133">
        <v>250000</v>
      </c>
    </row>
    <row r="7" spans="5:5">
      <c r="E7" s="133">
        <v>28600</v>
      </c>
    </row>
    <row r="8" spans="5:5">
      <c r="E8" s="133">
        <v>874800</v>
      </c>
    </row>
    <row r="9" spans="5:5">
      <c r="E9" s="133">
        <v>549900</v>
      </c>
    </row>
    <row r="10" spans="5:5">
      <c r="E10" s="133">
        <v>1128000</v>
      </c>
    </row>
    <row r="11" spans="5:5">
      <c r="E11" s="133">
        <v>180000</v>
      </c>
    </row>
    <row r="12" spans="5:5">
      <c r="E12" s="133">
        <v>319800</v>
      </c>
    </row>
    <row r="13" spans="5:5">
      <c r="E13" s="133">
        <v>30000</v>
      </c>
    </row>
    <row r="14" spans="5:5">
      <c r="E14" s="134">
        <f t="shared" ref="E14" si="0">SUM(E15:E16)</f>
        <v>30867000</v>
      </c>
    </row>
    <row r="15" spans="5:5">
      <c r="E15" s="133">
        <v>7980000</v>
      </c>
    </row>
    <row r="16" spans="5:5">
      <c r="E16" s="133">
        <v>22887000</v>
      </c>
    </row>
    <row r="17" spans="5:5">
      <c r="E17" s="135" t="e">
        <f>E18</f>
        <v>#REF!</v>
      </c>
    </row>
    <row r="18" spans="5:5">
      <c r="E18" s="136" t="e">
        <f>+#REF!+E19</f>
        <v>#REF!</v>
      </c>
    </row>
    <row r="19" spans="5:5">
      <c r="E19" s="137">
        <f>+E20</f>
        <v>33181200</v>
      </c>
    </row>
    <row r="20" spans="5:5">
      <c r="E20" s="134">
        <f>SUM(E21:E60)</f>
        <v>33181200</v>
      </c>
    </row>
    <row r="21" spans="5:5">
      <c r="E21" s="133">
        <v>2400000</v>
      </c>
    </row>
    <row r="22" spans="5:5">
      <c r="E22" s="133">
        <v>960000</v>
      </c>
    </row>
    <row r="23" spans="5:5">
      <c r="E23" s="138">
        <v>2400000</v>
      </c>
    </row>
    <row r="24" spans="5:5">
      <c r="E24" s="133">
        <v>780000</v>
      </c>
    </row>
    <row r="25" spans="5:5">
      <c r="E25" s="133">
        <v>120000</v>
      </c>
    </row>
    <row r="26" spans="5:5">
      <c r="E26" s="133">
        <v>120000</v>
      </c>
    </row>
    <row r="27" spans="5:5">
      <c r="E27" s="133">
        <v>324000</v>
      </c>
    </row>
    <row r="28" spans="5:5">
      <c r="E28" s="133">
        <v>200000</v>
      </c>
    </row>
    <row r="29" spans="5:5">
      <c r="E29" s="139">
        <v>150000</v>
      </c>
    </row>
    <row r="30" spans="5:5">
      <c r="E30" s="133">
        <v>665000</v>
      </c>
    </row>
    <row r="31" spans="5:5">
      <c r="E31" s="139">
        <v>1080000</v>
      </c>
    </row>
    <row r="32" spans="5:5">
      <c r="E32" s="133">
        <v>130000</v>
      </c>
    </row>
    <row r="33" spans="5:5">
      <c r="E33" s="138">
        <v>520000</v>
      </c>
    </row>
    <row r="34" spans="5:5">
      <c r="E34" s="139">
        <v>750000</v>
      </c>
    </row>
    <row r="35" spans="5:5">
      <c r="E35" s="133">
        <v>312000</v>
      </c>
    </row>
    <row r="36" spans="5:5">
      <c r="E36" s="133">
        <v>342500</v>
      </c>
    </row>
    <row r="37" spans="5:5">
      <c r="E37" s="133">
        <v>391900</v>
      </c>
    </row>
    <row r="38" spans="5:5">
      <c r="E38" s="133">
        <v>532200</v>
      </c>
    </row>
    <row r="39" spans="5:5">
      <c r="E39" s="133">
        <v>1300000</v>
      </c>
    </row>
    <row r="40" spans="5:5">
      <c r="E40" s="133">
        <v>360000</v>
      </c>
    </row>
    <row r="41" spans="5:5">
      <c r="E41" s="133">
        <v>895000</v>
      </c>
    </row>
    <row r="42" spans="5:5">
      <c r="E42" s="133">
        <v>1290000</v>
      </c>
    </row>
    <row r="43" spans="5:5">
      <c r="E43" s="133">
        <v>460000</v>
      </c>
    </row>
    <row r="44" spans="5:5">
      <c r="E44" s="133">
        <v>1075000</v>
      </c>
    </row>
    <row r="45" spans="5:5">
      <c r="E45" s="133">
        <v>1450000</v>
      </c>
    </row>
    <row r="46" spans="5:5">
      <c r="E46" s="133">
        <v>2685000</v>
      </c>
    </row>
    <row r="47" spans="5:5">
      <c r="E47" s="133">
        <v>1065000</v>
      </c>
    </row>
    <row r="48" spans="5:5">
      <c r="E48" s="133">
        <v>755000</v>
      </c>
    </row>
    <row r="49" spans="5:5">
      <c r="E49" s="133">
        <v>335000</v>
      </c>
    </row>
    <row r="50" spans="5:5">
      <c r="E50" s="133">
        <v>455000</v>
      </c>
    </row>
    <row r="51" spans="5:5">
      <c r="E51" s="133">
        <v>415000</v>
      </c>
    </row>
    <row r="52" spans="5:5">
      <c r="E52" s="133">
        <v>170000</v>
      </c>
    </row>
    <row r="53" spans="5:5">
      <c r="E53" s="133">
        <v>1240000</v>
      </c>
    </row>
    <row r="54" spans="5:5">
      <c r="E54" s="140">
        <v>1565000</v>
      </c>
    </row>
    <row r="55" spans="5:5">
      <c r="E55" s="139">
        <v>1585000</v>
      </c>
    </row>
    <row r="56" spans="5:5">
      <c r="E56" s="133">
        <v>1080000</v>
      </c>
    </row>
    <row r="57" spans="5:5">
      <c r="E57" s="133">
        <v>805000</v>
      </c>
    </row>
    <row r="58" spans="5:5">
      <c r="E58" s="133">
        <v>915000</v>
      </c>
    </row>
    <row r="59" spans="5:5">
      <c r="E59" s="133">
        <v>113600</v>
      </c>
    </row>
    <row r="60" spans="5:5">
      <c r="E60" s="133">
        <v>990000</v>
      </c>
    </row>
    <row r="61" spans="5:5">
      <c r="E61" s="141" t="e">
        <f>E62</f>
        <v>#REF!</v>
      </c>
    </row>
    <row r="62" spans="5:5">
      <c r="E62" s="136" t="e">
        <f>+#REF!+E63</f>
        <v>#REF!</v>
      </c>
    </row>
    <row r="63" spans="5:5">
      <c r="E63" s="137">
        <f>+E64</f>
        <v>16172000</v>
      </c>
    </row>
    <row r="64" spans="5:5">
      <c r="E64" s="134">
        <f>SUM(E65:E67)</f>
        <v>16172000</v>
      </c>
    </row>
    <row r="65" spans="5:5">
      <c r="E65" s="133">
        <v>97000</v>
      </c>
    </row>
    <row r="66" spans="5:5">
      <c r="E66" s="133">
        <v>75000</v>
      </c>
    </row>
    <row r="67" spans="5:5">
      <c r="E67" s="142">
        <v>16000000</v>
      </c>
    </row>
    <row r="68" spans="5:5">
      <c r="E68" s="143">
        <f>'[1]รายงานความก้าวหน้า (2)'!$G$28</f>
        <v>200000</v>
      </c>
    </row>
    <row r="69" spans="5:5">
      <c r="E69" s="143">
        <f>'[1]รายงานความก้าวหน้า (2)'!$G$29</f>
        <v>990000</v>
      </c>
    </row>
    <row r="70" spans="5:5">
      <c r="E70" s="143">
        <f>'[1]รายงานความก้าวหน้า (2)'!$G$30</f>
        <v>150000</v>
      </c>
    </row>
    <row r="71" spans="5:5">
      <c r="E71" s="143">
        <f>'[1]รายงานความก้าวหน้า (2)'!$G$31</f>
        <v>665000</v>
      </c>
    </row>
    <row r="72" spans="5:5">
      <c r="E72" s="144">
        <f>'[1]รายงานความก้าวหน้า (2)'!$G$32</f>
        <v>1080000</v>
      </c>
    </row>
    <row r="73" spans="5:5">
      <c r="E73" s="143">
        <f>'[1]รายงานความก้าวหน้า (2)'!$G$33</f>
        <v>130000</v>
      </c>
    </row>
    <row r="74" spans="5:5">
      <c r="E74" s="143">
        <f>'[1]รายงานความก้าวหน้า (2)'!$G$34</f>
        <v>520000</v>
      </c>
    </row>
    <row r="75" spans="5:5">
      <c r="E75" s="143">
        <f>'[1]รายงานความก้าวหน้า (2)'!$G$35</f>
        <v>750000</v>
      </c>
    </row>
    <row r="76" spans="5:5">
      <c r="E76" s="144">
        <f>'[1]รายงานความก้าวหน้า (2)'!$G$36</f>
        <v>312000</v>
      </c>
    </row>
    <row r="77" spans="5:5">
      <c r="E77" s="144">
        <f>'[1]รายงานความก้าวหน้า (2)'!$G$37</f>
        <v>342500</v>
      </c>
    </row>
    <row r="78" spans="5:5">
      <c r="E78" s="144">
        <f>'[1]รายงานความก้าวหน้า (2)'!$G$38</f>
        <v>391900</v>
      </c>
    </row>
    <row r="79" spans="5:5">
      <c r="E79" s="144">
        <f>'[1]รายงานความก้าวหน้า (2)'!$G$39</f>
        <v>532200</v>
      </c>
    </row>
    <row r="80" spans="5:5">
      <c r="E80" s="143">
        <f>'[1]รายงานความก้าวหน้า (2)'!$G$40</f>
        <v>1300000</v>
      </c>
    </row>
    <row r="81" spans="5:5">
      <c r="E81" s="143">
        <f>'[1]รายงานความก้าวหน้า (2)'!$G$41</f>
        <v>360000</v>
      </c>
    </row>
    <row r="82" spans="5:5">
      <c r="E82" s="143">
        <f>'[1]รายงานความก้าวหน้า (2)'!$G$42</f>
        <v>895000</v>
      </c>
    </row>
    <row r="83" spans="5:5">
      <c r="E83" s="143">
        <f>'[1]รายงานความก้าวหน้า (2)'!$G$43</f>
        <v>1290000</v>
      </c>
    </row>
    <row r="84" spans="5:5">
      <c r="E84" s="143">
        <f>'[1]รายงานความก้าวหน้า (2)'!$G$44</f>
        <v>460000</v>
      </c>
    </row>
    <row r="85" spans="5:5">
      <c r="E85" s="143">
        <f>'[1]รายงานความก้าวหน้า (2)'!$G$45</f>
        <v>1075000</v>
      </c>
    </row>
    <row r="86" spans="5:5">
      <c r="E86" s="143">
        <f>'[1]รายงานความก้าวหน้า (2)'!$G$46</f>
        <v>1450000</v>
      </c>
    </row>
    <row r="87" spans="5:5">
      <c r="E87" s="143">
        <f>'[1]รายงานความก้าวหน้า (2)'!$G$47</f>
        <v>2685000</v>
      </c>
    </row>
    <row r="88" spans="5:5">
      <c r="E88" s="143">
        <f>'[1]รายงานความก้าวหน้า (2)'!$G$48</f>
        <v>1065000</v>
      </c>
    </row>
    <row r="89" spans="5:5">
      <c r="E89" s="143">
        <f>'[1]รายงานความก้าวหน้า (2)'!$G$49</f>
        <v>755000</v>
      </c>
    </row>
    <row r="90" spans="5:5">
      <c r="E90" s="145">
        <f>'[1]รายงานความก้าวหน้า (2)'!$G$50</f>
        <v>335000</v>
      </c>
    </row>
    <row r="91" spans="5:5">
      <c r="E91" s="145">
        <f>'[1]รายงานความก้าวหน้า (2)'!$G$51</f>
        <v>455000</v>
      </c>
    </row>
    <row r="92" spans="5:5">
      <c r="E92" s="145">
        <f>'[1]รายงานความก้าวหน้า (2)'!$G$52</f>
        <v>415000</v>
      </c>
    </row>
    <row r="93" spans="5:5">
      <c r="E93" s="145">
        <f>'[1]รายงานความก้าวหน้า (2)'!$G$53</f>
        <v>170000</v>
      </c>
    </row>
    <row r="94" spans="5:5">
      <c r="E94" s="145">
        <f>'[1]รายงานความก้าวหน้า (2)'!$G$54</f>
        <v>1240000</v>
      </c>
    </row>
    <row r="95" spans="5:5">
      <c r="E95" s="145">
        <f>'[1]รายงานความก้าวหน้า (2)'!$G$55</f>
        <v>1565000</v>
      </c>
    </row>
    <row r="96" spans="5:5">
      <c r="E96" s="143">
        <f>'[1]รายงานความก้าวหน้า (2)'!$G$56</f>
        <v>1585000</v>
      </c>
    </row>
    <row r="97" spans="5:5">
      <c r="E97" s="143">
        <f>'[1]รายงานความก้าวหน้า (2)'!$G$57</f>
        <v>1080000</v>
      </c>
    </row>
    <row r="98" spans="5:5">
      <c r="E98" s="143">
        <f>'[1]รายงานความก้าวหน้า (2)'!$G$58</f>
        <v>805000</v>
      </c>
    </row>
    <row r="99" spans="5:5">
      <c r="E99" s="143">
        <f>'[1]รายงานความก้าวหน้า (2)'!$G$59</f>
        <v>915000</v>
      </c>
    </row>
    <row r="100" spans="5:5">
      <c r="E100" s="143">
        <f>'[1]รายงานความก้าวหน้า (2)'!$G$61</f>
        <v>16000000</v>
      </c>
    </row>
    <row r="101" spans="5:5">
      <c r="E101" s="143">
        <f>'[1]รายงานความก้าวหน้า (2)'!$G$66</f>
        <v>7980000</v>
      </c>
    </row>
    <row r="102" spans="5:5">
      <c r="E102" s="143">
        <f>'[1]รายงานความก้าวหน้า (2)'!$F$68</f>
        <v>22887000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H107"/>
  <sheetViews>
    <sheetView topLeftCell="A22" workbookViewId="0">
      <selection activeCell="H26" sqref="H26"/>
    </sheetView>
  </sheetViews>
  <sheetFormatPr defaultRowHeight="21"/>
  <cols>
    <col min="5" max="5" width="18.625" customWidth="1"/>
    <col min="8" max="8" width="13.875" customWidth="1"/>
  </cols>
  <sheetData>
    <row r="2" spans="5:8">
      <c r="E2" s="133">
        <v>128400</v>
      </c>
    </row>
    <row r="3" spans="5:8">
      <c r="E3" s="133">
        <v>95900</v>
      </c>
    </row>
    <row r="4" spans="5:8">
      <c r="E4" s="133">
        <v>225500</v>
      </c>
    </row>
    <row r="5" spans="5:8">
      <c r="E5" s="133">
        <v>283900</v>
      </c>
    </row>
    <row r="6" spans="5:8">
      <c r="E6" s="133">
        <v>305000</v>
      </c>
    </row>
    <row r="7" spans="5:8">
      <c r="E7" s="133">
        <v>250000</v>
      </c>
    </row>
    <row r="8" spans="5:8">
      <c r="E8" s="133">
        <v>28600</v>
      </c>
    </row>
    <row r="9" spans="5:8">
      <c r="E9" s="133">
        <v>874800</v>
      </c>
    </row>
    <row r="10" spans="5:8">
      <c r="E10" s="133">
        <v>549900</v>
      </c>
      <c r="H10" s="133">
        <v>128400</v>
      </c>
    </row>
    <row r="11" spans="5:8">
      <c r="E11" s="133">
        <v>1128000</v>
      </c>
      <c r="H11" s="133">
        <v>95900</v>
      </c>
    </row>
    <row r="12" spans="5:8">
      <c r="E12" s="133">
        <v>180000</v>
      </c>
      <c r="H12" s="133">
        <v>225500</v>
      </c>
    </row>
    <row r="13" spans="5:8">
      <c r="E13" s="133">
        <v>319800</v>
      </c>
      <c r="H13" s="133">
        <v>283900</v>
      </c>
    </row>
    <row r="14" spans="5:8">
      <c r="E14" s="133">
        <v>30000</v>
      </c>
      <c r="H14" s="133">
        <v>305000</v>
      </c>
    </row>
    <row r="15" spans="5:8">
      <c r="E15" s="134">
        <f t="shared" ref="E15" si="0">SUM(E16:E17)</f>
        <v>30867000</v>
      </c>
      <c r="H15" s="133">
        <v>250000</v>
      </c>
    </row>
    <row r="16" spans="5:8">
      <c r="E16" s="133">
        <v>7980000</v>
      </c>
      <c r="H16" s="133">
        <v>28600</v>
      </c>
    </row>
    <row r="17" spans="5:8">
      <c r="E17" s="133">
        <v>22887000</v>
      </c>
      <c r="H17" s="133">
        <v>874800</v>
      </c>
    </row>
    <row r="18" spans="5:8">
      <c r="E18" s="135" t="e">
        <f>E19</f>
        <v>#REF!</v>
      </c>
      <c r="H18" s="133">
        <v>549900</v>
      </c>
    </row>
    <row r="19" spans="5:8">
      <c r="E19" s="136" t="e">
        <f>+#REF!+E20</f>
        <v>#REF!</v>
      </c>
      <c r="H19" s="133">
        <v>1128000</v>
      </c>
    </row>
    <row r="20" spans="5:8">
      <c r="E20" s="137">
        <f>+E21</f>
        <v>33181200</v>
      </c>
      <c r="H20" s="133">
        <v>180000</v>
      </c>
    </row>
    <row r="21" spans="5:8">
      <c r="E21" s="134">
        <f>SUM(E22:E61)</f>
        <v>33181200</v>
      </c>
      <c r="H21" s="133">
        <v>319800</v>
      </c>
    </row>
    <row r="22" spans="5:8">
      <c r="E22" s="133">
        <v>2400000</v>
      </c>
      <c r="H22" s="133">
        <v>30000</v>
      </c>
    </row>
    <row r="23" spans="5:8">
      <c r="E23" s="133">
        <v>960000</v>
      </c>
      <c r="H23" s="134">
        <f t="shared" ref="H23" si="1">SUM(H24:H25)</f>
        <v>30867000</v>
      </c>
    </row>
    <row r="24" spans="5:8">
      <c r="E24" s="138">
        <v>2400000</v>
      </c>
      <c r="H24" s="133">
        <v>7980000</v>
      </c>
    </row>
    <row r="25" spans="5:8">
      <c r="E25" s="133">
        <v>780000</v>
      </c>
      <c r="H25" s="133">
        <v>22887000</v>
      </c>
    </row>
    <row r="26" spans="5:8">
      <c r="E26" s="133">
        <v>120000</v>
      </c>
      <c r="H26" s="135" t="e">
        <f>H27</f>
        <v>#REF!</v>
      </c>
    </row>
    <row r="27" spans="5:8">
      <c r="E27" s="133">
        <v>120000</v>
      </c>
      <c r="H27" s="136" t="e">
        <f>+#REF!+#REF!</f>
        <v>#REF!</v>
      </c>
    </row>
    <row r="28" spans="5:8">
      <c r="E28" s="133">
        <v>324000</v>
      </c>
      <c r="H28" s="133">
        <v>2400000</v>
      </c>
    </row>
    <row r="29" spans="5:8">
      <c r="E29" s="133">
        <v>200000</v>
      </c>
      <c r="H29" s="133">
        <v>960000</v>
      </c>
    </row>
    <row r="30" spans="5:8">
      <c r="E30" s="139">
        <v>150000</v>
      </c>
      <c r="H30" s="138">
        <v>2400000</v>
      </c>
    </row>
    <row r="31" spans="5:8">
      <c r="E31" s="133">
        <v>665000</v>
      </c>
      <c r="H31" s="133">
        <v>780000</v>
      </c>
    </row>
    <row r="32" spans="5:8">
      <c r="E32" s="139">
        <v>1080000</v>
      </c>
      <c r="H32" s="133">
        <v>120000</v>
      </c>
    </row>
    <row r="33" spans="5:8">
      <c r="E33" s="133">
        <v>130000</v>
      </c>
      <c r="H33" s="133">
        <v>120000</v>
      </c>
    </row>
    <row r="34" spans="5:8">
      <c r="E34" s="138">
        <v>520000</v>
      </c>
      <c r="H34" s="133">
        <v>324000</v>
      </c>
    </row>
    <row r="35" spans="5:8">
      <c r="E35" s="139">
        <v>750000</v>
      </c>
      <c r="H35" s="133">
        <v>200000</v>
      </c>
    </row>
    <row r="36" spans="5:8">
      <c r="E36" s="133">
        <v>312000</v>
      </c>
      <c r="H36" s="139">
        <v>150000</v>
      </c>
    </row>
    <row r="37" spans="5:8">
      <c r="E37" s="133">
        <v>342500</v>
      </c>
      <c r="H37" s="133">
        <v>665000</v>
      </c>
    </row>
    <row r="38" spans="5:8">
      <c r="E38" s="133">
        <v>391900</v>
      </c>
      <c r="H38" s="139">
        <v>1080000</v>
      </c>
    </row>
    <row r="39" spans="5:8">
      <c r="E39" s="133">
        <v>532200</v>
      </c>
      <c r="H39" s="133">
        <v>130000</v>
      </c>
    </row>
    <row r="40" spans="5:8">
      <c r="E40" s="133">
        <v>1300000</v>
      </c>
      <c r="H40" s="138">
        <v>520000</v>
      </c>
    </row>
    <row r="41" spans="5:8">
      <c r="E41" s="133">
        <v>360000</v>
      </c>
      <c r="H41" s="139">
        <v>750000</v>
      </c>
    </row>
    <row r="42" spans="5:8">
      <c r="E42" s="133">
        <v>895000</v>
      </c>
      <c r="H42" s="133">
        <v>312000</v>
      </c>
    </row>
    <row r="43" spans="5:8">
      <c r="E43" s="133">
        <v>1290000</v>
      </c>
      <c r="H43" s="133">
        <v>342500</v>
      </c>
    </row>
    <row r="44" spans="5:8">
      <c r="E44" s="133">
        <v>460000</v>
      </c>
      <c r="H44" s="133">
        <v>391900</v>
      </c>
    </row>
    <row r="45" spans="5:8">
      <c r="E45" s="133">
        <v>1075000</v>
      </c>
      <c r="H45" s="133">
        <v>532200</v>
      </c>
    </row>
    <row r="46" spans="5:8">
      <c r="E46" s="133">
        <v>1450000</v>
      </c>
      <c r="H46" s="133">
        <v>1300000</v>
      </c>
    </row>
    <row r="47" spans="5:8">
      <c r="E47" s="133">
        <v>2685000</v>
      </c>
      <c r="H47" s="133">
        <v>360000</v>
      </c>
    </row>
    <row r="48" spans="5:8">
      <c r="E48" s="133">
        <v>1065000</v>
      </c>
      <c r="H48" s="133">
        <v>895000</v>
      </c>
    </row>
    <row r="49" spans="5:8">
      <c r="E49" s="133">
        <v>755000</v>
      </c>
      <c r="H49" s="133">
        <v>1290000</v>
      </c>
    </row>
    <row r="50" spans="5:8">
      <c r="E50" s="133">
        <v>335000</v>
      </c>
      <c r="H50" s="133">
        <v>460000</v>
      </c>
    </row>
    <row r="51" spans="5:8">
      <c r="E51" s="133">
        <v>455000</v>
      </c>
      <c r="H51" s="133">
        <v>1075000</v>
      </c>
    </row>
    <row r="52" spans="5:8">
      <c r="E52" s="133">
        <v>415000</v>
      </c>
      <c r="H52" s="133">
        <v>1450000</v>
      </c>
    </row>
    <row r="53" spans="5:8">
      <c r="E53" s="133">
        <v>170000</v>
      </c>
      <c r="H53" s="133">
        <v>2685000</v>
      </c>
    </row>
    <row r="54" spans="5:8">
      <c r="E54" s="133">
        <v>1240000</v>
      </c>
      <c r="H54" s="133">
        <v>1065000</v>
      </c>
    </row>
    <row r="55" spans="5:8">
      <c r="E55" s="140">
        <v>1565000</v>
      </c>
      <c r="H55" s="133">
        <v>755000</v>
      </c>
    </row>
    <row r="56" spans="5:8">
      <c r="E56" s="139">
        <v>1585000</v>
      </c>
      <c r="H56" s="133">
        <v>335000</v>
      </c>
    </row>
    <row r="57" spans="5:8">
      <c r="E57" s="133">
        <v>1080000</v>
      </c>
      <c r="H57" s="133">
        <v>455000</v>
      </c>
    </row>
    <row r="58" spans="5:8">
      <c r="E58" s="133">
        <v>805000</v>
      </c>
      <c r="H58" s="133">
        <v>415000</v>
      </c>
    </row>
    <row r="59" spans="5:8">
      <c r="E59" s="133">
        <v>915000</v>
      </c>
      <c r="H59" s="133">
        <v>170000</v>
      </c>
    </row>
    <row r="60" spans="5:8">
      <c r="E60" s="133">
        <v>113600</v>
      </c>
      <c r="H60" s="133">
        <v>1240000</v>
      </c>
    </row>
    <row r="61" spans="5:8">
      <c r="E61" s="133">
        <v>990000</v>
      </c>
      <c r="H61" s="140">
        <v>1565000</v>
      </c>
    </row>
    <row r="62" spans="5:8">
      <c r="E62" s="141" t="e">
        <f>E63</f>
        <v>#REF!</v>
      </c>
      <c r="H62" s="139">
        <v>1585000</v>
      </c>
    </row>
    <row r="63" spans="5:8">
      <c r="E63" s="136" t="e">
        <f>+#REF!+E64</f>
        <v>#REF!</v>
      </c>
      <c r="H63" s="133">
        <v>1080000</v>
      </c>
    </row>
    <row r="64" spans="5:8">
      <c r="E64" s="137">
        <f>+E65</f>
        <v>16172000</v>
      </c>
      <c r="H64" s="133">
        <v>805000</v>
      </c>
    </row>
    <row r="65" spans="5:8">
      <c r="E65" s="134">
        <f>SUM(E66:E68)</f>
        <v>16172000</v>
      </c>
      <c r="H65" s="133">
        <v>915000</v>
      </c>
    </row>
    <row r="66" spans="5:8">
      <c r="E66" s="133">
        <v>97000</v>
      </c>
      <c r="H66" s="133">
        <v>113600</v>
      </c>
    </row>
    <row r="67" spans="5:8">
      <c r="E67" s="133">
        <v>75000</v>
      </c>
      <c r="H67" s="133">
        <v>990000</v>
      </c>
    </row>
    <row r="68" spans="5:8">
      <c r="E68" s="142">
        <v>16000000</v>
      </c>
      <c r="H68" s="141" t="e">
        <f>H69</f>
        <v>#REF!</v>
      </c>
    </row>
    <row r="69" spans="5:8">
      <c r="E69" s="143">
        <v>200000</v>
      </c>
      <c r="H69" s="136" t="e">
        <f>+#REF!+H70</f>
        <v>#REF!</v>
      </c>
    </row>
    <row r="70" spans="5:8">
      <c r="E70" s="143">
        <v>990000</v>
      </c>
      <c r="H70" s="137">
        <f>+H71</f>
        <v>16172000</v>
      </c>
    </row>
    <row r="71" spans="5:8">
      <c r="E71" s="143">
        <v>150000</v>
      </c>
      <c r="H71" s="134">
        <f>SUM(H72:H74)</f>
        <v>16172000</v>
      </c>
    </row>
    <row r="72" spans="5:8">
      <c r="E72" s="143">
        <v>665000</v>
      </c>
      <c r="H72" s="133">
        <v>97000</v>
      </c>
    </row>
    <row r="73" spans="5:8">
      <c r="E73" s="144">
        <v>1080000</v>
      </c>
      <c r="H73" s="133">
        <v>75000</v>
      </c>
    </row>
    <row r="74" spans="5:8">
      <c r="E74" s="143">
        <v>130000</v>
      </c>
      <c r="H74" s="142">
        <v>16000000</v>
      </c>
    </row>
    <row r="75" spans="5:8">
      <c r="E75" s="143">
        <v>520000</v>
      </c>
      <c r="H75" s="143">
        <v>200000</v>
      </c>
    </row>
    <row r="76" spans="5:8">
      <c r="E76" s="143">
        <v>750000</v>
      </c>
      <c r="H76" s="143">
        <v>990000</v>
      </c>
    </row>
    <row r="77" spans="5:8">
      <c r="E77" s="144">
        <v>312000</v>
      </c>
      <c r="H77" s="143">
        <v>150000</v>
      </c>
    </row>
    <row r="78" spans="5:8">
      <c r="E78" s="144">
        <v>342500</v>
      </c>
      <c r="H78" s="143">
        <v>665000</v>
      </c>
    </row>
    <row r="79" spans="5:8">
      <c r="E79" s="144">
        <v>391900</v>
      </c>
      <c r="H79" s="144">
        <v>1080000</v>
      </c>
    </row>
    <row r="80" spans="5:8">
      <c r="E80" s="144">
        <v>532200</v>
      </c>
      <c r="H80" s="143">
        <v>130000</v>
      </c>
    </row>
    <row r="81" spans="5:8">
      <c r="E81" s="143">
        <v>1300000</v>
      </c>
      <c r="H81" s="143">
        <v>520000</v>
      </c>
    </row>
    <row r="82" spans="5:8">
      <c r="E82" s="143">
        <v>360000</v>
      </c>
      <c r="H82" s="143">
        <v>750000</v>
      </c>
    </row>
    <row r="83" spans="5:8">
      <c r="E83" s="143">
        <v>895000</v>
      </c>
      <c r="H83" s="144">
        <v>312000</v>
      </c>
    </row>
    <row r="84" spans="5:8">
      <c r="E84" s="143">
        <v>1290000</v>
      </c>
      <c r="H84" s="144">
        <v>342500</v>
      </c>
    </row>
    <row r="85" spans="5:8">
      <c r="E85" s="143">
        <v>460000</v>
      </c>
      <c r="H85" s="144">
        <v>391900</v>
      </c>
    </row>
    <row r="86" spans="5:8">
      <c r="E86" s="143">
        <v>1075000</v>
      </c>
      <c r="H86" s="144">
        <v>532200</v>
      </c>
    </row>
    <row r="87" spans="5:8">
      <c r="E87" s="143">
        <v>1450000</v>
      </c>
      <c r="H87" s="143">
        <v>1300000</v>
      </c>
    </row>
    <row r="88" spans="5:8">
      <c r="E88" s="143">
        <v>2685000</v>
      </c>
      <c r="H88" s="143">
        <v>360000</v>
      </c>
    </row>
    <row r="89" spans="5:8">
      <c r="E89" s="143">
        <v>1065000</v>
      </c>
      <c r="H89" s="143">
        <v>895000</v>
      </c>
    </row>
    <row r="90" spans="5:8">
      <c r="E90" s="143">
        <v>755000</v>
      </c>
      <c r="H90" s="143">
        <v>1290000</v>
      </c>
    </row>
    <row r="91" spans="5:8">
      <c r="E91" s="145">
        <v>335000</v>
      </c>
      <c r="H91" s="143">
        <v>460000</v>
      </c>
    </row>
    <row r="92" spans="5:8">
      <c r="E92" s="145">
        <v>455000</v>
      </c>
      <c r="H92" s="143">
        <v>1075000</v>
      </c>
    </row>
    <row r="93" spans="5:8">
      <c r="E93" s="145">
        <v>415000</v>
      </c>
      <c r="H93" s="143">
        <v>1450000</v>
      </c>
    </row>
    <row r="94" spans="5:8">
      <c r="E94" s="145">
        <v>170000</v>
      </c>
      <c r="H94" s="143">
        <v>2685000</v>
      </c>
    </row>
    <row r="95" spans="5:8">
      <c r="E95" s="145">
        <f>'[1]รายงานความก้าวหน้า (2)'!$G$54</f>
        <v>1240000</v>
      </c>
      <c r="H95" s="143">
        <v>1065000</v>
      </c>
    </row>
    <row r="96" spans="5:8">
      <c r="E96" s="145">
        <v>1565000</v>
      </c>
      <c r="H96" s="143">
        <v>755000</v>
      </c>
    </row>
    <row r="97" spans="5:8">
      <c r="E97" s="143">
        <v>1585000</v>
      </c>
      <c r="H97" s="145">
        <v>335000</v>
      </c>
    </row>
    <row r="98" spans="5:8">
      <c r="E98" s="143">
        <v>1080000</v>
      </c>
      <c r="H98" s="145">
        <v>455000</v>
      </c>
    </row>
    <row r="99" spans="5:8">
      <c r="E99" s="143">
        <v>805000</v>
      </c>
      <c r="H99" s="145">
        <v>415000</v>
      </c>
    </row>
    <row r="100" spans="5:8">
      <c r="E100" s="143">
        <v>915000</v>
      </c>
      <c r="H100" s="145">
        <v>170000</v>
      </c>
    </row>
    <row r="101" spans="5:8">
      <c r="E101" s="143">
        <v>16000000</v>
      </c>
      <c r="H101" s="145">
        <f>'[1]รายงานความก้าวหน้า (2)'!$G$54</f>
        <v>1240000</v>
      </c>
    </row>
    <row r="102" spans="5:8">
      <c r="H102" s="145">
        <v>1565000</v>
      </c>
    </row>
    <row r="103" spans="5:8">
      <c r="H103" s="143">
        <v>1585000</v>
      </c>
    </row>
    <row r="104" spans="5:8">
      <c r="H104" s="143">
        <v>1080000</v>
      </c>
    </row>
    <row r="105" spans="5:8">
      <c r="H105" s="143">
        <v>805000</v>
      </c>
    </row>
    <row r="106" spans="5:8">
      <c r="H106" s="143">
        <v>915000</v>
      </c>
    </row>
    <row r="107" spans="5:8">
      <c r="H107" s="143">
        <v>16000000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H58"/>
  <sheetViews>
    <sheetView workbookViewId="0">
      <selection activeCell="H1" sqref="H1"/>
    </sheetView>
  </sheetViews>
  <sheetFormatPr defaultRowHeight="21"/>
  <cols>
    <col min="8" max="8" width="16.875" customWidth="1"/>
  </cols>
  <sheetData>
    <row r="1" spans="8:8">
      <c r="H1" s="133">
        <v>128400</v>
      </c>
    </row>
    <row r="2" spans="8:8">
      <c r="H2" s="133">
        <v>95900</v>
      </c>
    </row>
    <row r="3" spans="8:8">
      <c r="H3" s="133">
        <v>225500</v>
      </c>
    </row>
    <row r="4" spans="8:8">
      <c r="H4" s="133">
        <v>283900</v>
      </c>
    </row>
    <row r="5" spans="8:8">
      <c r="H5" s="133">
        <v>305000</v>
      </c>
    </row>
    <row r="6" spans="8:8">
      <c r="H6" s="133">
        <v>250000</v>
      </c>
    </row>
    <row r="7" spans="8:8">
      <c r="H7" s="133">
        <v>28600</v>
      </c>
    </row>
    <row r="8" spans="8:8">
      <c r="H8" s="133">
        <v>874800</v>
      </c>
    </row>
    <row r="9" spans="8:8">
      <c r="H9" s="133">
        <v>549900</v>
      </c>
    </row>
    <row r="10" spans="8:8">
      <c r="H10" s="133">
        <v>1128000</v>
      </c>
    </row>
    <row r="11" spans="8:8">
      <c r="H11" s="133">
        <v>180000</v>
      </c>
    </row>
    <row r="12" spans="8:8">
      <c r="H12" s="133">
        <v>319800</v>
      </c>
    </row>
    <row r="13" spans="8:8">
      <c r="H13" s="133">
        <v>30000</v>
      </c>
    </row>
    <row r="14" spans="8:8">
      <c r="H14" s="133">
        <v>7980000</v>
      </c>
    </row>
    <row r="15" spans="8:8">
      <c r="H15" s="133">
        <v>22887000</v>
      </c>
    </row>
    <row r="16" spans="8:8">
      <c r="H16" s="133">
        <v>2400000</v>
      </c>
    </row>
    <row r="17" spans="8:8">
      <c r="H17" s="133">
        <v>960000</v>
      </c>
    </row>
    <row r="18" spans="8:8">
      <c r="H18" s="138">
        <v>2400000</v>
      </c>
    </row>
    <row r="19" spans="8:8">
      <c r="H19" s="133">
        <v>780000</v>
      </c>
    </row>
    <row r="20" spans="8:8">
      <c r="H20" s="133">
        <v>120000</v>
      </c>
    </row>
    <row r="21" spans="8:8">
      <c r="H21" s="133">
        <v>324000</v>
      </c>
    </row>
    <row r="22" spans="8:8">
      <c r="H22" s="133">
        <v>113600</v>
      </c>
    </row>
    <row r="23" spans="8:8">
      <c r="H23" s="133">
        <v>97000</v>
      </c>
    </row>
    <row r="24" spans="8:8">
      <c r="H24" s="133">
        <v>75000</v>
      </c>
    </row>
    <row r="25" spans="8:8">
      <c r="H25" s="143">
        <v>200000</v>
      </c>
    </row>
    <row r="26" spans="8:8">
      <c r="H26" s="143">
        <v>990000</v>
      </c>
    </row>
    <row r="27" spans="8:8">
      <c r="H27" s="143">
        <v>150000</v>
      </c>
    </row>
    <row r="28" spans="8:8">
      <c r="H28" s="143">
        <v>665000</v>
      </c>
    </row>
    <row r="29" spans="8:8">
      <c r="H29" s="144">
        <v>1080000</v>
      </c>
    </row>
    <row r="30" spans="8:8">
      <c r="H30" s="143">
        <v>130000</v>
      </c>
    </row>
    <row r="31" spans="8:8">
      <c r="H31" s="143">
        <v>520000</v>
      </c>
    </row>
    <row r="32" spans="8:8">
      <c r="H32" s="143">
        <v>750000</v>
      </c>
    </row>
    <row r="33" spans="8:8">
      <c r="H33" s="144">
        <v>312000</v>
      </c>
    </row>
    <row r="34" spans="8:8">
      <c r="H34" s="144">
        <v>342500</v>
      </c>
    </row>
    <row r="35" spans="8:8">
      <c r="H35" s="144">
        <v>391900</v>
      </c>
    </row>
    <row r="36" spans="8:8">
      <c r="H36" s="144">
        <v>532200</v>
      </c>
    </row>
    <row r="37" spans="8:8">
      <c r="H37" s="143">
        <v>1300000</v>
      </c>
    </row>
    <row r="38" spans="8:8">
      <c r="H38" s="143">
        <v>360000</v>
      </c>
    </row>
    <row r="39" spans="8:8">
      <c r="H39" s="143">
        <v>895000</v>
      </c>
    </row>
    <row r="40" spans="8:8">
      <c r="H40" s="143">
        <v>1290000</v>
      </c>
    </row>
    <row r="41" spans="8:8">
      <c r="H41" s="143">
        <v>460000</v>
      </c>
    </row>
    <row r="42" spans="8:8">
      <c r="H42" s="143">
        <v>1075000</v>
      </c>
    </row>
    <row r="43" spans="8:8">
      <c r="H43" s="143">
        <v>1450000</v>
      </c>
    </row>
    <row r="44" spans="8:8">
      <c r="H44" s="143">
        <v>2685000</v>
      </c>
    </row>
    <row r="45" spans="8:8">
      <c r="H45" s="143">
        <v>1065000</v>
      </c>
    </row>
    <row r="46" spans="8:8">
      <c r="H46" s="143">
        <v>755000</v>
      </c>
    </row>
    <row r="47" spans="8:8">
      <c r="H47" s="145">
        <v>335000</v>
      </c>
    </row>
    <row r="48" spans="8:8">
      <c r="H48" s="145">
        <v>455000</v>
      </c>
    </row>
    <row r="49" spans="8:8">
      <c r="H49" s="145">
        <v>415000</v>
      </c>
    </row>
    <row r="50" spans="8:8">
      <c r="H50" s="145">
        <v>170000</v>
      </c>
    </row>
    <row r="51" spans="8:8">
      <c r="H51" s="145">
        <f>'[1]รายงานความก้าวหน้า (2)'!$G$54</f>
        <v>1240000</v>
      </c>
    </row>
    <row r="52" spans="8:8">
      <c r="H52" s="145">
        <v>1565000</v>
      </c>
    </row>
    <row r="53" spans="8:8">
      <c r="H53" s="143">
        <v>1585000</v>
      </c>
    </row>
    <row r="54" spans="8:8">
      <c r="H54" s="143">
        <v>1080000</v>
      </c>
    </row>
    <row r="55" spans="8:8">
      <c r="H55" s="143">
        <v>805000</v>
      </c>
    </row>
    <row r="56" spans="8:8">
      <c r="H56" s="143">
        <v>915000</v>
      </c>
    </row>
    <row r="57" spans="8:8">
      <c r="H57" s="143">
        <v>16000000</v>
      </c>
    </row>
    <row r="58" spans="8:8">
      <c r="H58" s="148">
        <f>SUM(H1:H57)</f>
        <v>84500000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สรุปผลการจัดซื้อ 2562</vt:lpstr>
      <vt:lpstr>รายงานให้อธิการ</vt:lpstr>
      <vt:lpstr>รายงานไตรมาส 1</vt:lpstr>
      <vt:lpstr>สรุป (2)</vt:lpstr>
      <vt:lpstr>Sheet1</vt:lpstr>
      <vt:lpstr>Sheet2</vt:lpstr>
      <vt:lpstr>Sheet3</vt:lpstr>
      <vt:lpstr>Sheet4</vt:lpstr>
      <vt:lpstr>Sheet5</vt:lpstr>
      <vt:lpstr>Sheet6</vt:lpstr>
      <vt:lpstr>Sheet7</vt:lpstr>
      <vt:lpstr>รายงานให้อธิการ!Print_Area</vt:lpstr>
      <vt:lpstr>'สรุป (2)'!Print_Area</vt:lpstr>
      <vt:lpstr>'สรุปผลการจัดซื้อ 2562'!Print_Area</vt:lpstr>
      <vt:lpstr>'รายงานไตรมาส 1'!Print_Titles</vt:lpstr>
      <vt:lpstr>รายงานให้อธิการ!Print_Titles</vt:lpstr>
      <vt:lpstr>'สรุป (2)'!Print_Titles</vt:lpstr>
      <vt:lpstr>'สรุปผลการจัดซื้อ 2562'!Print_Titles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KAI</cp:lastModifiedBy>
  <cp:lastPrinted>2019-05-29T04:43:47Z</cp:lastPrinted>
  <dcterms:created xsi:type="dcterms:W3CDTF">2018-10-05T02:25:47Z</dcterms:created>
  <dcterms:modified xsi:type="dcterms:W3CDTF">2019-05-29T04:44:10Z</dcterms:modified>
</cp:coreProperties>
</file>